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PLANTILLA Y TABULADOR\"/>
    </mc:Choice>
  </mc:AlternateContent>
  <bookViews>
    <workbookView xWindow="0" yWindow="0" windowWidth="23040" windowHeight="8970"/>
  </bookViews>
  <sheets>
    <sheet name="Hoja1" sheetId="1" r:id="rId1"/>
  </sheets>
  <definedNames>
    <definedName name="_xlnm._FilterDatabase" localSheetId="0" hidden="1">Hoja1!$A$1:$Q$107</definedName>
    <definedName name="_xlnm.Print_Area" localSheetId="0">Hoja1!$A$1:$Q$107</definedName>
  </definedNames>
  <calcPr calcId="152511"/>
</workbook>
</file>

<file path=xl/calcChain.xml><?xml version="1.0" encoding="utf-8"?>
<calcChain xmlns="http://schemas.openxmlformats.org/spreadsheetml/2006/main">
  <c r="Q20" i="1" l="1"/>
  <c r="Q28" i="1"/>
  <c r="Q27" i="1" l="1"/>
  <c r="I27" i="1"/>
  <c r="J27" i="1" s="1"/>
  <c r="H27" i="1"/>
  <c r="H16" i="1"/>
  <c r="Q49" i="1"/>
  <c r="I49" i="1"/>
  <c r="J49" i="1" s="1"/>
  <c r="Q33" i="1" l="1"/>
  <c r="I33" i="1"/>
  <c r="J33" i="1" s="1"/>
  <c r="H33" i="1"/>
  <c r="Q83" i="1" l="1"/>
  <c r="Q84" i="1"/>
  <c r="H83" i="1"/>
  <c r="H84" i="1"/>
  <c r="Q82" i="1"/>
  <c r="I11" i="1"/>
  <c r="I10" i="1"/>
  <c r="Q90" i="1" l="1"/>
  <c r="I90" i="1"/>
  <c r="J90" i="1" s="1"/>
  <c r="Q104" i="1" l="1"/>
  <c r="Q105" i="1"/>
  <c r="Q106" i="1"/>
  <c r="I106" i="1"/>
  <c r="I105" i="1"/>
  <c r="Q101" i="1"/>
  <c r="Q99" i="1"/>
  <c r="I99" i="1"/>
  <c r="J99" i="1" s="1"/>
  <c r="I86" i="1"/>
  <c r="Q96" i="1"/>
  <c r="Q94" i="1"/>
  <c r="Q92" i="1"/>
  <c r="J100" i="1"/>
  <c r="H100" i="1"/>
  <c r="I80" i="1"/>
  <c r="J80" i="1" s="1"/>
  <c r="I77" i="1"/>
  <c r="J77" i="1" s="1"/>
  <c r="I76" i="1"/>
  <c r="J76" i="1" s="1"/>
  <c r="Q76" i="1"/>
  <c r="H80" i="1"/>
  <c r="Q74" i="1"/>
  <c r="I74" i="1"/>
  <c r="J74" i="1" s="1"/>
  <c r="H74" i="1"/>
  <c r="I72" i="1" l="1"/>
  <c r="J72" i="1" s="1"/>
  <c r="H72" i="1"/>
  <c r="I71" i="1"/>
  <c r="J71" i="1" s="1"/>
  <c r="H71" i="1"/>
  <c r="I68" i="1"/>
  <c r="J68" i="1" s="1"/>
  <c r="H68" i="1"/>
  <c r="Q70" i="1"/>
  <c r="Q63" i="1"/>
  <c r="H61" i="1"/>
  <c r="I61" i="1"/>
  <c r="J61" i="1" s="1"/>
  <c r="Q61" i="1"/>
  <c r="Q48" i="1" l="1"/>
  <c r="I48" i="1"/>
  <c r="J48" i="1" s="1"/>
  <c r="H48" i="1"/>
  <c r="Q46" i="1"/>
  <c r="I46" i="1"/>
  <c r="J46" i="1" s="1"/>
  <c r="H24" i="1"/>
  <c r="H25" i="1"/>
  <c r="H26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6" i="1"/>
  <c r="H22" i="1"/>
  <c r="H23" i="1"/>
  <c r="H21" i="1"/>
  <c r="H20" i="1"/>
  <c r="I43" i="1"/>
  <c r="J43" i="1" s="1"/>
  <c r="Q43" i="1"/>
  <c r="Q41" i="1"/>
  <c r="I41" i="1"/>
  <c r="J41" i="1" s="1"/>
  <c r="Q30" i="1"/>
  <c r="I30" i="1"/>
  <c r="J30" i="1" s="1"/>
  <c r="I18" i="1"/>
  <c r="J18" i="1" s="1"/>
  <c r="Q15" i="1"/>
  <c r="H15" i="1"/>
  <c r="I15" i="1"/>
  <c r="J15" i="1" s="1"/>
  <c r="Q10" i="1"/>
  <c r="I3" i="1" l="1"/>
  <c r="I4" i="1"/>
  <c r="I5" i="1"/>
  <c r="I6" i="1"/>
  <c r="I7" i="1"/>
  <c r="I8" i="1"/>
  <c r="I9" i="1"/>
  <c r="I12" i="1"/>
  <c r="I13" i="1"/>
  <c r="I14" i="1"/>
  <c r="I17" i="1"/>
  <c r="I19" i="1"/>
  <c r="I20" i="1"/>
  <c r="I21" i="1"/>
  <c r="I23" i="1"/>
  <c r="I24" i="1"/>
  <c r="I25" i="1"/>
  <c r="I26" i="1"/>
  <c r="I28" i="1"/>
  <c r="I31" i="1"/>
  <c r="I32" i="1"/>
  <c r="I29" i="1"/>
  <c r="I22" i="1"/>
  <c r="I34" i="1"/>
  <c r="I50" i="1"/>
  <c r="I52" i="1"/>
  <c r="I51" i="1"/>
  <c r="I35" i="1"/>
  <c r="I53" i="1"/>
  <c r="I36" i="1"/>
  <c r="I37" i="1"/>
  <c r="I39" i="1"/>
  <c r="I38" i="1"/>
  <c r="I40" i="1"/>
  <c r="I42" i="1"/>
  <c r="I44" i="1"/>
  <c r="I54" i="1"/>
  <c r="I45" i="1"/>
  <c r="I47" i="1"/>
  <c r="I55" i="1"/>
  <c r="I56" i="1"/>
  <c r="I57" i="1"/>
  <c r="I58" i="1"/>
  <c r="I59" i="1"/>
  <c r="I60" i="1"/>
  <c r="I62" i="1"/>
  <c r="I63" i="1"/>
  <c r="I64" i="1"/>
  <c r="I65" i="1"/>
  <c r="I66" i="1"/>
  <c r="I67" i="1"/>
  <c r="I70" i="1"/>
  <c r="I69" i="1"/>
  <c r="I73" i="1"/>
  <c r="I78" i="1"/>
  <c r="I79" i="1"/>
  <c r="I81" i="1"/>
  <c r="I82" i="1"/>
  <c r="I84" i="1"/>
  <c r="I83" i="1"/>
  <c r="I85" i="1"/>
  <c r="I87" i="1"/>
  <c r="I88" i="1"/>
  <c r="I89" i="1"/>
  <c r="I2" i="1"/>
  <c r="Q5" i="1"/>
  <c r="Q6" i="1"/>
  <c r="Q7" i="1"/>
  <c r="Q8" i="1"/>
  <c r="Q9" i="1"/>
  <c r="Q12" i="1"/>
  <c r="Q13" i="1"/>
  <c r="Q14" i="1"/>
  <c r="Q17" i="1"/>
  <c r="Q18" i="1"/>
  <c r="Q19" i="1"/>
  <c r="Q21" i="1"/>
  <c r="Q23" i="1"/>
  <c r="Q24" i="1"/>
  <c r="Q25" i="1"/>
  <c r="Q26" i="1"/>
  <c r="Q31" i="1"/>
  <c r="Q32" i="1"/>
  <c r="Q29" i="1"/>
  <c r="Q22" i="1"/>
  <c r="Q34" i="1"/>
  <c r="Q50" i="1"/>
  <c r="Q52" i="1"/>
  <c r="Q51" i="1"/>
  <c r="Q35" i="1"/>
  <c r="Q53" i="1"/>
  <c r="Q36" i="1"/>
  <c r="Q37" i="1"/>
  <c r="Q39" i="1"/>
  <c r="Q38" i="1"/>
  <c r="Q40" i="1"/>
  <c r="Q42" i="1"/>
  <c r="Q44" i="1"/>
  <c r="Q54" i="1"/>
  <c r="Q45" i="1"/>
  <c r="Q47" i="1"/>
  <c r="Q55" i="1"/>
  <c r="Q56" i="1"/>
  <c r="Q57" i="1"/>
  <c r="Q58" i="1"/>
  <c r="Q59" i="1"/>
  <c r="Q60" i="1"/>
  <c r="Q62" i="1"/>
  <c r="Q64" i="1"/>
  <c r="Q65" i="1"/>
  <c r="Q66" i="1"/>
  <c r="Q67" i="1"/>
  <c r="Q69" i="1"/>
  <c r="Q73" i="1"/>
  <c r="Q78" i="1"/>
  <c r="Q79" i="1"/>
  <c r="Q81" i="1"/>
  <c r="Q85" i="1"/>
  <c r="Q86" i="1"/>
  <c r="Q87" i="1"/>
  <c r="Q88" i="1"/>
  <c r="Q89" i="1"/>
  <c r="Q4" i="1"/>
  <c r="Q3" i="1"/>
  <c r="Q2" i="1"/>
  <c r="J54" i="1" l="1"/>
  <c r="J45" i="1"/>
  <c r="J107" i="1" l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89" i="1"/>
  <c r="J88" i="1"/>
  <c r="H88" i="1"/>
  <c r="J87" i="1"/>
  <c r="H87" i="1"/>
  <c r="J86" i="1"/>
  <c r="H86" i="1"/>
  <c r="J85" i="1"/>
  <c r="H85" i="1"/>
  <c r="J83" i="1"/>
  <c r="J84" i="1"/>
  <c r="J82" i="1"/>
  <c r="H82" i="1"/>
  <c r="J81" i="1"/>
  <c r="H81" i="1"/>
  <c r="J79" i="1"/>
  <c r="H79" i="1"/>
  <c r="J78" i="1"/>
  <c r="H78" i="1"/>
  <c r="E75" i="1"/>
  <c r="J73" i="1"/>
  <c r="H73" i="1"/>
  <c r="J69" i="1"/>
  <c r="H69" i="1"/>
  <c r="J70" i="1"/>
  <c r="H70" i="1"/>
  <c r="J67" i="1"/>
  <c r="H67" i="1"/>
  <c r="J66" i="1"/>
  <c r="H66" i="1"/>
  <c r="J65" i="1"/>
  <c r="H65" i="1"/>
  <c r="J64" i="1"/>
  <c r="H64" i="1"/>
  <c r="J63" i="1"/>
  <c r="H63" i="1"/>
  <c r="J62" i="1"/>
  <c r="H62" i="1"/>
  <c r="J60" i="1"/>
  <c r="H60" i="1"/>
  <c r="J59" i="1"/>
  <c r="H59" i="1"/>
  <c r="J58" i="1"/>
  <c r="H58" i="1"/>
  <c r="J57" i="1"/>
  <c r="H57" i="1"/>
  <c r="J56" i="1"/>
  <c r="H56" i="1"/>
  <c r="J55" i="1"/>
  <c r="H55" i="1"/>
  <c r="J47" i="1"/>
  <c r="H47" i="1"/>
  <c r="H45" i="1"/>
  <c r="H54" i="1"/>
  <c r="J44" i="1"/>
  <c r="H44" i="1"/>
  <c r="J42" i="1"/>
  <c r="J40" i="1"/>
  <c r="J38" i="1"/>
  <c r="J39" i="1"/>
  <c r="J37" i="1"/>
  <c r="J36" i="1"/>
  <c r="J53" i="1"/>
  <c r="H53" i="1"/>
  <c r="J35" i="1"/>
  <c r="J51" i="1"/>
  <c r="H51" i="1"/>
  <c r="J52" i="1"/>
  <c r="H52" i="1"/>
  <c r="J50" i="1"/>
  <c r="H50" i="1"/>
  <c r="J34" i="1"/>
  <c r="J22" i="1"/>
  <c r="J29" i="1"/>
  <c r="J32" i="1"/>
  <c r="J31" i="1"/>
  <c r="J28" i="1"/>
  <c r="J26" i="1"/>
  <c r="J25" i="1"/>
  <c r="J24" i="1"/>
  <c r="J23" i="1"/>
  <c r="J21" i="1"/>
  <c r="J20" i="1"/>
  <c r="J19" i="1"/>
  <c r="H19" i="1"/>
  <c r="H18" i="1"/>
  <c r="J17" i="1"/>
  <c r="H17" i="1"/>
  <c r="J14" i="1"/>
  <c r="H14" i="1"/>
  <c r="J13" i="1"/>
  <c r="H13" i="1"/>
  <c r="J12" i="1"/>
  <c r="H12" i="1"/>
  <c r="J11" i="1"/>
  <c r="H11" i="1"/>
  <c r="Q11" i="1" s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J3" i="1"/>
  <c r="H3" i="1"/>
  <c r="J2" i="1"/>
  <c r="H2" i="1"/>
  <c r="I75" i="1" l="1"/>
  <c r="Q75" i="1"/>
  <c r="J75" i="1" l="1"/>
</calcChain>
</file>

<file path=xl/sharedStrings.xml><?xml version="1.0" encoding="utf-8"?>
<sst xmlns="http://schemas.openxmlformats.org/spreadsheetml/2006/main" count="333" uniqueCount="126">
  <si>
    <t xml:space="preserve">PUESTO </t>
  </si>
  <si>
    <t>SEXO</t>
  </si>
  <si>
    <t>NÚMERO DE PLAZA</t>
  </si>
  <si>
    <t>PLAZA</t>
  </si>
  <si>
    <t>SUELDO BASE</t>
  </si>
  <si>
    <t>DIETA</t>
  </si>
  <si>
    <t>COMPENSACION</t>
  </si>
  <si>
    <t>TOPTALES COMPRENSACION</t>
  </si>
  <si>
    <t>AGUINALDO</t>
  </si>
  <si>
    <t>aginaldo x las plazas</t>
  </si>
  <si>
    <t>ISR AGUINALDO</t>
  </si>
  <si>
    <t>PRIMA VACACIONAL</t>
  </si>
  <si>
    <t>SUBSIDIO AL EMPLEO</t>
  </si>
  <si>
    <t>IMSS</t>
  </si>
  <si>
    <t>I. S. R.</t>
  </si>
  <si>
    <t>SUELDO NETO</t>
  </si>
  <si>
    <t>PRESIDENTE</t>
  </si>
  <si>
    <t>I</t>
  </si>
  <si>
    <t>C</t>
  </si>
  <si>
    <t>SECRETARIO PARTICULAR</t>
  </si>
  <si>
    <t>SECRETARIA "A"</t>
  </si>
  <si>
    <t>B</t>
  </si>
  <si>
    <t>ASESOR DE PRESIDENCIA</t>
  </si>
  <si>
    <t>JUEZ CIVICO</t>
  </si>
  <si>
    <t>ENCARGADA TRANSPARENCIA</t>
  </si>
  <si>
    <t>ENCARGADO DE COMUNICACION</t>
  </si>
  <si>
    <t>AUXILIAR DE COMUNICACIÓN</t>
  </si>
  <si>
    <t>REGIDOR</t>
  </si>
  <si>
    <t>SINDICO MUNICIPAL</t>
  </si>
  <si>
    <t>SECRETARIA "B"</t>
  </si>
  <si>
    <t>AUXILIAR PATRIMONIO SINDICATURA</t>
  </si>
  <si>
    <t>ASESOR JURIDICO</t>
  </si>
  <si>
    <t>TESORERA MUNICIPAL</t>
  </si>
  <si>
    <t>AUXILIAR DE TESORERIA "B"</t>
  </si>
  <si>
    <t>AUXILIAR DE TESORERIA "C"</t>
  </si>
  <si>
    <t>AUXILIAR DE TESORERIA "A"</t>
  </si>
  <si>
    <t>AUXILIAR  DE TESORERIA "D"</t>
  </si>
  <si>
    <t>CONTRALOR MUNICIPAL</t>
  </si>
  <si>
    <t>AUDITOR ANALITICO</t>
  </si>
  <si>
    <t>UNIDADA SUBSTANCIADORA</t>
  </si>
  <si>
    <t>UNIDAD DE INVESTIGACION</t>
  </si>
  <si>
    <t>SECRETARIO MUNICIPAL</t>
  </si>
  <si>
    <t>RECURSOS HUMANOS</t>
  </si>
  <si>
    <t>INSPECTOR DE LICENCIAS Y PERMISOS</t>
  </si>
  <si>
    <t>COBRANZA DE TESORERIA</t>
  </si>
  <si>
    <t>ECOLOGIA</t>
  </si>
  <si>
    <t>OFICIAL MAYOR</t>
  </si>
  <si>
    <t>SECREATRIA DE OFICIALIA Y SERVICIOS PUBLICOS</t>
  </si>
  <si>
    <t>AUXILIAR DE OFICIALIA "A"</t>
  </si>
  <si>
    <t>AUXILIAR DE OFICIALIA "B"</t>
  </si>
  <si>
    <t>BIBLIOTECARIA</t>
  </si>
  <si>
    <t xml:space="preserve">AFANADORA </t>
  </si>
  <si>
    <t>ENCARGADO DE INFORMATICA</t>
  </si>
  <si>
    <t>AUXILIAR PLAZA</t>
  </si>
  <si>
    <t>AUXILIAR PARQUES Y JARDINES</t>
  </si>
  <si>
    <t>CHOFER DEL CAMION DE BASURA</t>
  </si>
  <si>
    <t>ELECTRICISTA</t>
  </si>
  <si>
    <t>ENCARGADO DEL CITIRS</t>
  </si>
  <si>
    <t>PANTEONERO</t>
  </si>
  <si>
    <t>VEEDOR DEL RASTRO</t>
  </si>
  <si>
    <t>JEFE DE DEPARTAMENTO DE CULTURA</t>
  </si>
  <si>
    <t>MAESTRO DE DANZA</t>
  </si>
  <si>
    <t>SECRETARIA "E"</t>
  </si>
  <si>
    <t>BIEN COMUN</t>
  </si>
  <si>
    <t>ENCARGADO DESARROLLO RURAL</t>
  </si>
  <si>
    <t>JEFE DE DEPARTAMENTO JUVENTUD Y DEPORTES</t>
  </si>
  <si>
    <t>ENCARGADA INSTANCIA MUJER</t>
  </si>
  <si>
    <t>DIRECTOR DEL DIF MUNICIPAL</t>
  </si>
  <si>
    <t>ENCARGADA PROGRAMA</t>
  </si>
  <si>
    <t>CHOFER</t>
  </si>
  <si>
    <t>TRABAJADORA SOCIAL</t>
  </si>
  <si>
    <t>MEDICO GENERAL</t>
  </si>
  <si>
    <t>TERAPISTA "A"</t>
  </si>
  <si>
    <t>TERAPISTA "B"</t>
  </si>
  <si>
    <t>DENTISTA</t>
  </si>
  <si>
    <t xml:space="preserve">DOCTOR </t>
  </si>
  <si>
    <t>PSICOLOGA</t>
  </si>
  <si>
    <t>DIRECTOR DE OBRAS PUBLICAS</t>
  </si>
  <si>
    <t>AUXILIAR OBRAS "A"</t>
  </si>
  <si>
    <t>SUPERVISOR DE OBRAS "A"</t>
  </si>
  <si>
    <t>AUXILIAR OBRAS "B"</t>
  </si>
  <si>
    <t>SUPERVISOR DE OBRAS "B"</t>
  </si>
  <si>
    <t>AUXILIAR OBRAS "C"</t>
  </si>
  <si>
    <t>OPERADOR DE MAQUINARIA</t>
  </si>
  <si>
    <t>ENCARGADO DE URBANISMO</t>
  </si>
  <si>
    <t>DIRECTOR DE SEGURIDAD PUBLICA</t>
  </si>
  <si>
    <t>SUBDIRECTOR DE SEGURIDAD PUBLICA</t>
  </si>
  <si>
    <t>ELEMENTO DE SEGURIDAD PUBLICA</t>
  </si>
  <si>
    <t>MECANICO DE SEGURIDAD PUBLICA</t>
  </si>
  <si>
    <t>COMADANTE DE TURNO</t>
  </si>
  <si>
    <t>ENLACE ADMINISTRATIVO</t>
  </si>
  <si>
    <t>AYUDANTE DE COCINA</t>
  </si>
  <si>
    <t>COORDINADORA DE PROTECCION CIVIL</t>
  </si>
  <si>
    <t>COMANDANTE OPERATIVO</t>
  </si>
  <si>
    <t>OPERADOR</t>
  </si>
  <si>
    <t>PARAMEDICO</t>
  </si>
  <si>
    <t>MEDICO</t>
  </si>
  <si>
    <t>DEPARTAMENTO DE MEDIACION</t>
  </si>
  <si>
    <t>ASUNTOS INDIGENAS</t>
  </si>
  <si>
    <t>AUXILIAR D ESERVICIOS PUBLICOS</t>
  </si>
  <si>
    <t>AUXILIAR DE SERVICIOS PUBLICOS "B"</t>
  </si>
  <si>
    <t>AUXILIAR SERVICIOS PUBLICOS "C"</t>
  </si>
  <si>
    <t>AUXILIAR DE BASURA "B"</t>
  </si>
  <si>
    <t>AUXILIAR DE SERVICIOS PUBLICOS "D"</t>
  </si>
  <si>
    <t xml:space="preserve">DEPARTAMENTO DE OPERACIONES </t>
  </si>
  <si>
    <t>FOMENTO ECONOMICO</t>
  </si>
  <si>
    <t>DIVERSIDAD SOCIAL</t>
  </si>
  <si>
    <t>AUXILIR DEL DIF "A"</t>
  </si>
  <si>
    <t>AUXILAR DEL DIF B"</t>
  </si>
  <si>
    <t>SECRETARIA DIF</t>
  </si>
  <si>
    <t>SECRETARIA UBR</t>
  </si>
  <si>
    <t>SEGURIDAD PUBLICA MUNICIPAL</t>
  </si>
  <si>
    <t>SEGURIDAD PERSONAL</t>
  </si>
  <si>
    <t>ASESOR  JURIDOCO</t>
  </si>
  <si>
    <t>JEFE DE DEPARTAMENTO DE EDUCACION</t>
  </si>
  <si>
    <t>COORDINADOR DE ARCHIVO</t>
  </si>
  <si>
    <t>PANTEONERO "A"</t>
  </si>
  <si>
    <t>CHOFER DE CAMION DE BASURA</t>
  </si>
  <si>
    <t>AUXILIAR DE CULTURA</t>
  </si>
  <si>
    <t>PSICOLOGA "A"</t>
  </si>
  <si>
    <t>COORDINADORA DIF</t>
  </si>
  <si>
    <t>JEFE DE DEPARTAMENTO DE TRANSITO</t>
  </si>
  <si>
    <t>ELEMENTO DE VIALIDAD</t>
  </si>
  <si>
    <t>ASESOR JURIDICO HONORARIO</t>
  </si>
  <si>
    <t>IVA</t>
  </si>
  <si>
    <t>UNIDAD RESOLUTORA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</si>
</sst>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8" x14ac:knownFonts="1">
    <font>
      <sz val="11"/>
      <name val="Calibri"/>
      <scheme val="minor"/>
    </font>
    <font>
      <b/>
      <sz val="10"/>
      <name val="Arial"/>
    </font>
    <font>
      <sz val="8"/>
      <name val="Arial"/>
    </font>
    <font>
      <sz val="11"/>
      <name val="Calibri"/>
    </font>
    <font>
      <sz val="8"/>
      <name val="Arial"/>
    </font>
    <font>
      <b/>
      <sz val="10"/>
      <name val="Arial"/>
    </font>
    <font>
      <sz val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164" fontId="2" fillId="0" borderId="2" xfId="0" applyNumberFormat="1" applyFont="1" applyFill="1" applyBorder="1" applyAlignment="1">
      <alignment horizontal="left"/>
    </xf>
    <xf numFmtId="0" fontId="0" fillId="0" borderId="0" xfId="0" applyFont="1" applyFill="1" applyAlignment="1"/>
    <xf numFmtId="0" fontId="3" fillId="0" borderId="6" xfId="0" applyFont="1" applyFill="1" applyBorder="1" applyAlignment="1"/>
    <xf numFmtId="164" fontId="2" fillId="0" borderId="6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6" fillId="0" borderId="6" xfId="0" applyFont="1" applyFill="1" applyBorder="1" applyAlignment="1"/>
    <xf numFmtId="0" fontId="6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top"/>
    </xf>
    <xf numFmtId="164" fontId="2" fillId="0" borderId="3" xfId="0" applyNumberFormat="1" applyFont="1" applyFill="1" applyBorder="1" applyAlignment="1">
      <alignment horizontal="left"/>
    </xf>
    <xf numFmtId="4" fontId="4" fillId="0" borderId="2" xfId="0" applyNumberFormat="1" applyFont="1" applyFill="1" applyBorder="1"/>
    <xf numFmtId="4" fontId="4" fillId="0" borderId="4" xfId="0" applyNumberFormat="1" applyFont="1" applyFill="1" applyBorder="1"/>
    <xf numFmtId="164" fontId="2" fillId="0" borderId="2" xfId="0" applyNumberFormat="1" applyFont="1" applyFill="1" applyBorder="1"/>
    <xf numFmtId="164" fontId="4" fillId="0" borderId="2" xfId="0" applyNumberFormat="1" applyFont="1" applyFill="1" applyBorder="1" applyAlignment="1">
      <alignment horizontal="left"/>
    </xf>
    <xf numFmtId="0" fontId="6" fillId="0" borderId="2" xfId="0" applyFont="1" applyFill="1" applyBorder="1"/>
    <xf numFmtId="164" fontId="4" fillId="0" borderId="5" xfId="0" applyNumberFormat="1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3" fillId="0" borderId="3" xfId="0" applyFont="1" applyFill="1" applyBorder="1"/>
    <xf numFmtId="164" fontId="4" fillId="0" borderId="3" xfId="0" applyNumberFormat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3" fillId="0" borderId="6" xfId="0" applyFont="1" applyFill="1" applyBorder="1"/>
    <xf numFmtId="0" fontId="6" fillId="0" borderId="3" xfId="0" applyFont="1" applyFill="1" applyBorder="1"/>
    <xf numFmtId="0" fontId="6" fillId="0" borderId="6" xfId="0" applyFont="1" applyFill="1" applyBorder="1"/>
    <xf numFmtId="164" fontId="4" fillId="0" borderId="6" xfId="0" applyNumberFormat="1" applyFont="1" applyFill="1" applyBorder="1" applyAlignment="1">
      <alignment horizontal="left"/>
    </xf>
    <xf numFmtId="0" fontId="0" fillId="0" borderId="6" xfId="0" applyFont="1" applyFill="1" applyBorder="1" applyAlignment="1"/>
    <xf numFmtId="0" fontId="6" fillId="0" borderId="7" xfId="0" applyFont="1" applyFill="1" applyBorder="1" applyAlignment="1">
      <alignment horizontal="left"/>
    </xf>
    <xf numFmtId="0" fontId="3" fillId="0" borderId="8" xfId="0" applyFont="1" applyFill="1" applyBorder="1"/>
    <xf numFmtId="164" fontId="2" fillId="0" borderId="8" xfId="0" applyNumberFormat="1" applyFont="1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left"/>
    </xf>
    <xf numFmtId="0" fontId="7" fillId="0" borderId="2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164" fontId="2" fillId="0" borderId="4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tabSelected="1" zoomScale="70" zoomScaleNormal="70" workbookViewId="0">
      <selection activeCell="H9" sqref="H9"/>
    </sheetView>
  </sheetViews>
  <sheetFormatPr baseColWidth="10" defaultColWidth="14.42578125" defaultRowHeight="15" customHeight="1" x14ac:dyDescent="0.25"/>
  <cols>
    <col min="1" max="1" width="23.28515625" style="5" customWidth="1"/>
    <col min="2" max="2" width="7.140625" style="5" customWidth="1"/>
    <col min="3" max="3" width="15" style="5" bestFit="1" customWidth="1"/>
    <col min="4" max="7" width="10.7109375" style="5" customWidth="1"/>
    <col min="8" max="8" width="17.28515625" style="5" bestFit="1" customWidth="1"/>
    <col min="9" max="9" width="17.85546875" style="5" bestFit="1" customWidth="1"/>
    <col min="10" max="10" width="18.7109375" style="5" bestFit="1" customWidth="1"/>
    <col min="11" max="17" width="10.7109375" style="5" customWidth="1"/>
    <col min="18" max="16384" width="14.42578125" style="5"/>
  </cols>
  <sheetData>
    <row r="1" spans="1:17" ht="38.25" x14ac:dyDescent="0.25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124</v>
      </c>
      <c r="N1" s="35" t="s">
        <v>12</v>
      </c>
      <c r="O1" s="35" t="s">
        <v>13</v>
      </c>
      <c r="P1" s="35" t="s">
        <v>14</v>
      </c>
      <c r="Q1" s="35" t="s">
        <v>15</v>
      </c>
    </row>
    <row r="2" spans="1:17" x14ac:dyDescent="0.25">
      <c r="A2" s="11" t="s">
        <v>16</v>
      </c>
      <c r="B2" s="2" t="s">
        <v>17</v>
      </c>
      <c r="C2" s="3">
        <v>1</v>
      </c>
      <c r="D2" s="3" t="s">
        <v>18</v>
      </c>
      <c r="E2" s="4">
        <v>35856.300000000003</v>
      </c>
      <c r="F2" s="4"/>
      <c r="G2" s="4">
        <v>2192</v>
      </c>
      <c r="H2" s="4">
        <f t="shared" ref="H2:H46" si="0">SUM(G2*C2)</f>
        <v>2192</v>
      </c>
      <c r="I2" s="4">
        <f>+E2/30.4*40</f>
        <v>47179.342105263167</v>
      </c>
      <c r="J2" s="4">
        <f t="shared" ref="J2:J70" si="1">SUM(I2*C2)</f>
        <v>47179.342105263167</v>
      </c>
      <c r="K2" s="4">
        <v>9540.73</v>
      </c>
      <c r="L2" s="4">
        <v>5897.42</v>
      </c>
      <c r="M2" s="4"/>
      <c r="N2" s="4"/>
      <c r="O2" s="4">
        <v>654.44000000000005</v>
      </c>
      <c r="P2" s="4">
        <v>3302.49</v>
      </c>
      <c r="Q2" s="4">
        <f>+((E2+G2)/2)-O2-P2</f>
        <v>15067.220000000003</v>
      </c>
    </row>
    <row r="3" spans="1:17" x14ac:dyDescent="0.25">
      <c r="A3" s="11" t="s">
        <v>19</v>
      </c>
      <c r="B3" s="2" t="s">
        <v>17</v>
      </c>
      <c r="C3" s="3">
        <v>1</v>
      </c>
      <c r="D3" s="3" t="s">
        <v>18</v>
      </c>
      <c r="E3" s="4">
        <v>18102.740000000002</v>
      </c>
      <c r="F3" s="4"/>
      <c r="G3" s="4"/>
      <c r="H3" s="4">
        <f t="shared" si="0"/>
        <v>0</v>
      </c>
      <c r="I3" s="4">
        <f t="shared" ref="I3:I70" si="2">+E3/30.4*40</f>
        <v>23819.39473684211</v>
      </c>
      <c r="J3" s="4">
        <f t="shared" si="1"/>
        <v>23819.39473684211</v>
      </c>
      <c r="K3" s="4">
        <v>2648.81</v>
      </c>
      <c r="L3" s="4">
        <v>1824.34</v>
      </c>
      <c r="M3" s="4"/>
      <c r="N3" s="4"/>
      <c r="O3" s="4">
        <v>298.49</v>
      </c>
      <c r="P3" s="4">
        <v>1302.48</v>
      </c>
      <c r="Q3" s="4">
        <f t="shared" ref="Q3" si="3">+((E3+G3)/2)-O3-P3</f>
        <v>7450.4000000000015</v>
      </c>
    </row>
    <row r="4" spans="1:17" x14ac:dyDescent="0.25">
      <c r="A4" s="12" t="s">
        <v>20</v>
      </c>
      <c r="B4" s="2" t="s">
        <v>17</v>
      </c>
      <c r="C4" s="3">
        <v>2</v>
      </c>
      <c r="D4" s="3" t="s">
        <v>21</v>
      </c>
      <c r="E4" s="4">
        <v>9073.2999999999993</v>
      </c>
      <c r="F4" s="4"/>
      <c r="G4" s="4">
        <v>500</v>
      </c>
      <c r="H4" s="4">
        <f t="shared" si="0"/>
        <v>1000</v>
      </c>
      <c r="I4" s="4">
        <f t="shared" si="2"/>
        <v>11938.552631578948</v>
      </c>
      <c r="J4" s="4">
        <f t="shared" si="1"/>
        <v>23877.105263157897</v>
      </c>
      <c r="K4" s="4">
        <v>561.49</v>
      </c>
      <c r="L4" s="4">
        <v>1492.49</v>
      </c>
      <c r="M4" s="4"/>
      <c r="N4" s="4"/>
      <c r="O4" s="4">
        <v>136.96</v>
      </c>
      <c r="P4" s="4">
        <v>336.16</v>
      </c>
      <c r="Q4" s="4">
        <f>+(E4/2)-O4-P4</f>
        <v>4063.5299999999997</v>
      </c>
    </row>
    <row r="5" spans="1:17" x14ac:dyDescent="0.25">
      <c r="A5" s="11" t="s">
        <v>22</v>
      </c>
      <c r="B5" s="2" t="s">
        <v>17</v>
      </c>
      <c r="C5" s="3">
        <v>1</v>
      </c>
      <c r="D5" s="3" t="s">
        <v>18</v>
      </c>
      <c r="E5" s="4">
        <v>12018.34</v>
      </c>
      <c r="F5" s="4"/>
      <c r="G5" s="4"/>
      <c r="H5" s="4">
        <f t="shared" si="0"/>
        <v>0</v>
      </c>
      <c r="I5" s="4">
        <f t="shared" si="2"/>
        <v>15813.605263157895</v>
      </c>
      <c r="J5" s="4">
        <f t="shared" si="1"/>
        <v>15813.605263157895</v>
      </c>
      <c r="K5" s="4">
        <v>1709.749</v>
      </c>
      <c r="L5" s="4">
        <v>1976.7</v>
      </c>
      <c r="M5" s="4"/>
      <c r="N5" s="4"/>
      <c r="O5" s="4">
        <v>219.19</v>
      </c>
      <c r="P5" s="4">
        <v>516.84</v>
      </c>
      <c r="Q5" s="4">
        <f t="shared" ref="Q5:Q67" si="4">+(E5/2)-O5-P5</f>
        <v>5273.14</v>
      </c>
    </row>
    <row r="6" spans="1:17" x14ac:dyDescent="0.25">
      <c r="A6" s="11" t="s">
        <v>23</v>
      </c>
      <c r="B6" s="2" t="s">
        <v>17</v>
      </c>
      <c r="C6" s="3">
        <v>1</v>
      </c>
      <c r="D6" s="3" t="s">
        <v>18</v>
      </c>
      <c r="E6" s="4">
        <v>12012.42</v>
      </c>
      <c r="F6" s="4"/>
      <c r="G6" s="4"/>
      <c r="H6" s="4">
        <f t="shared" si="0"/>
        <v>0</v>
      </c>
      <c r="I6" s="4">
        <f t="shared" si="2"/>
        <v>15805.815789473687</v>
      </c>
      <c r="J6" s="4">
        <f t="shared" si="1"/>
        <v>15805.815789473687</v>
      </c>
      <c r="K6" s="4">
        <v>1590.08</v>
      </c>
      <c r="L6" s="4">
        <v>1973.68</v>
      </c>
      <c r="M6" s="4"/>
      <c r="N6" s="4"/>
      <c r="O6" s="4"/>
      <c r="P6" s="4">
        <v>517.33000000000004</v>
      </c>
      <c r="Q6" s="4">
        <f t="shared" si="4"/>
        <v>5488.88</v>
      </c>
    </row>
    <row r="7" spans="1:17" x14ac:dyDescent="0.25">
      <c r="A7" s="11" t="s">
        <v>24</v>
      </c>
      <c r="B7" s="2" t="s">
        <v>17</v>
      </c>
      <c r="C7" s="3">
        <v>1</v>
      </c>
      <c r="D7" s="3" t="s">
        <v>18</v>
      </c>
      <c r="E7" s="4">
        <v>11578.38</v>
      </c>
      <c r="F7" s="4"/>
      <c r="G7" s="4"/>
      <c r="H7" s="4">
        <f t="shared" si="0"/>
        <v>0</v>
      </c>
      <c r="I7" s="4">
        <f t="shared" si="2"/>
        <v>15234.71052631579</v>
      </c>
      <c r="J7" s="4">
        <f t="shared" si="1"/>
        <v>15234.71052631579</v>
      </c>
      <c r="K7" s="4">
        <v>1044.22</v>
      </c>
      <c r="L7" s="4">
        <v>1904.34</v>
      </c>
      <c r="M7" s="4"/>
      <c r="N7" s="4"/>
      <c r="O7" s="4">
        <v>183.8</v>
      </c>
      <c r="P7" s="4">
        <v>539.19000000000005</v>
      </c>
      <c r="Q7" s="4">
        <f t="shared" si="4"/>
        <v>5066.1999999999989</v>
      </c>
    </row>
    <row r="8" spans="1:17" x14ac:dyDescent="0.25">
      <c r="A8" s="11" t="s">
        <v>25</v>
      </c>
      <c r="B8" s="2" t="s">
        <v>17</v>
      </c>
      <c r="C8" s="3">
        <v>1</v>
      </c>
      <c r="D8" s="3" t="s">
        <v>18</v>
      </c>
      <c r="E8" s="4">
        <v>10004.02</v>
      </c>
      <c r="F8" s="4"/>
      <c r="G8" s="4"/>
      <c r="H8" s="4">
        <f t="shared" si="0"/>
        <v>0</v>
      </c>
      <c r="I8" s="4">
        <f t="shared" si="2"/>
        <v>13163.184210526317</v>
      </c>
      <c r="J8" s="4">
        <f t="shared" si="1"/>
        <v>13163.184210526317</v>
      </c>
      <c r="K8" s="4">
        <v>1258.5</v>
      </c>
      <c r="L8" s="4">
        <v>1644.7368421052633</v>
      </c>
      <c r="M8" s="4"/>
      <c r="N8" s="4"/>
      <c r="O8" s="4"/>
      <c r="P8" s="4">
        <v>385.58</v>
      </c>
      <c r="Q8" s="4">
        <f t="shared" si="4"/>
        <v>4616.43</v>
      </c>
    </row>
    <row r="9" spans="1:17" x14ac:dyDescent="0.25">
      <c r="A9" s="11" t="s">
        <v>26</v>
      </c>
      <c r="B9" s="2" t="s">
        <v>17</v>
      </c>
      <c r="C9" s="3">
        <v>1</v>
      </c>
      <c r="D9" s="3" t="s">
        <v>21</v>
      </c>
      <c r="E9" s="4">
        <v>6094.12</v>
      </c>
      <c r="F9" s="4"/>
      <c r="G9" s="4"/>
      <c r="H9" s="4">
        <f t="shared" si="0"/>
        <v>0</v>
      </c>
      <c r="I9" s="4">
        <f t="shared" si="2"/>
        <v>8018.5789473684217</v>
      </c>
      <c r="J9" s="4">
        <f t="shared" si="1"/>
        <v>8018.5789473684217</v>
      </c>
      <c r="K9" s="4">
        <v>555.32000000000005</v>
      </c>
      <c r="L9" s="4">
        <v>1002.3223684210527</v>
      </c>
      <c r="M9" s="4"/>
      <c r="N9" s="4"/>
      <c r="O9" s="4"/>
      <c r="P9" s="4">
        <v>30.89</v>
      </c>
      <c r="Q9" s="4">
        <f t="shared" si="4"/>
        <v>3016.17</v>
      </c>
    </row>
    <row r="10" spans="1:17" x14ac:dyDescent="0.25">
      <c r="A10" s="11" t="s">
        <v>27</v>
      </c>
      <c r="B10" s="2" t="s">
        <v>17</v>
      </c>
      <c r="C10" s="3">
        <v>7</v>
      </c>
      <c r="D10" s="3" t="s">
        <v>18</v>
      </c>
      <c r="E10" s="4"/>
      <c r="F10" s="4">
        <v>19618.7</v>
      </c>
      <c r="G10" s="4">
        <v>7895.6</v>
      </c>
      <c r="H10" s="4">
        <f t="shared" si="0"/>
        <v>55269.200000000004</v>
      </c>
      <c r="I10" s="4">
        <f>+F10/30.4*40</f>
        <v>25814.078947368427</v>
      </c>
      <c r="J10" s="4">
        <f t="shared" si="1"/>
        <v>180698.55263157899</v>
      </c>
      <c r="K10" s="4">
        <v>2970.38</v>
      </c>
      <c r="L10" s="4">
        <v>0</v>
      </c>
      <c r="M10" s="4"/>
      <c r="N10" s="4"/>
      <c r="O10" s="4">
        <v>358.07499999999999</v>
      </c>
      <c r="P10" s="4">
        <v>2104.0700000000002</v>
      </c>
      <c r="Q10" s="4">
        <f>+((F10+G10)/2)-O10-P10</f>
        <v>11295.005000000001</v>
      </c>
    </row>
    <row r="11" spans="1:17" x14ac:dyDescent="0.25">
      <c r="A11" s="11" t="s">
        <v>28</v>
      </c>
      <c r="B11" s="2" t="s">
        <v>17</v>
      </c>
      <c r="C11" s="3">
        <v>1</v>
      </c>
      <c r="D11" s="3" t="s">
        <v>18</v>
      </c>
      <c r="E11" s="4"/>
      <c r="F11" s="4">
        <v>26399.08</v>
      </c>
      <c r="G11" s="4">
        <v>2192</v>
      </c>
      <c r="H11" s="4">
        <f t="shared" si="0"/>
        <v>2192</v>
      </c>
      <c r="I11" s="4">
        <f>+F11/30.4*40</f>
        <v>34735.631578947374</v>
      </c>
      <c r="J11" s="4">
        <f t="shared" si="1"/>
        <v>34735.631578947374</v>
      </c>
      <c r="K11" s="4">
        <v>6703.34</v>
      </c>
      <c r="L11" s="4">
        <v>0</v>
      </c>
      <c r="M11" s="4"/>
      <c r="N11" s="4"/>
      <c r="O11" s="4"/>
      <c r="P11" s="4">
        <v>2219.0700000000002</v>
      </c>
      <c r="Q11" s="4">
        <f>+((F11+H11)/2)-O11-P11</f>
        <v>12076.470000000001</v>
      </c>
    </row>
    <row r="12" spans="1:17" x14ac:dyDescent="0.25">
      <c r="A12" s="11" t="s">
        <v>29</v>
      </c>
      <c r="B12" s="2" t="s">
        <v>17</v>
      </c>
      <c r="C12" s="3">
        <v>4</v>
      </c>
      <c r="D12" s="3" t="s">
        <v>21</v>
      </c>
      <c r="E12" s="4">
        <v>9074.32</v>
      </c>
      <c r="F12" s="4"/>
      <c r="G12" s="4"/>
      <c r="H12" s="4">
        <f t="shared" si="0"/>
        <v>0</v>
      </c>
      <c r="I12" s="4">
        <f t="shared" si="2"/>
        <v>11939.894736842105</v>
      </c>
      <c r="J12" s="4">
        <f t="shared" si="1"/>
        <v>47759.57894736842</v>
      </c>
      <c r="K12" s="4">
        <v>561.49</v>
      </c>
      <c r="L12" s="4">
        <v>1492.49</v>
      </c>
      <c r="M12" s="4"/>
      <c r="N12" s="4"/>
      <c r="O12" s="4"/>
      <c r="P12" s="4">
        <v>337.16</v>
      </c>
      <c r="Q12" s="4">
        <f t="shared" si="4"/>
        <v>4200</v>
      </c>
    </row>
    <row r="13" spans="1:17" x14ac:dyDescent="0.25">
      <c r="A13" s="1" t="s">
        <v>30</v>
      </c>
      <c r="B13" s="2" t="s">
        <v>17</v>
      </c>
      <c r="C13" s="3">
        <v>1</v>
      </c>
      <c r="D13" s="3" t="s">
        <v>18</v>
      </c>
      <c r="E13" s="4">
        <v>7502.56</v>
      </c>
      <c r="F13" s="4"/>
      <c r="G13" s="4"/>
      <c r="H13" s="4">
        <f t="shared" si="0"/>
        <v>0</v>
      </c>
      <c r="I13" s="4">
        <f t="shared" si="2"/>
        <v>9871.7894736842118</v>
      </c>
      <c r="J13" s="4">
        <f t="shared" si="1"/>
        <v>9871.7894736842118</v>
      </c>
      <c r="K13" s="4">
        <v>330.25</v>
      </c>
      <c r="L13" s="4">
        <v>1193.1348684210527</v>
      </c>
      <c r="M13" s="4"/>
      <c r="N13" s="4"/>
      <c r="O13" s="4"/>
      <c r="P13" s="4">
        <v>251.28</v>
      </c>
      <c r="Q13" s="4">
        <f t="shared" si="4"/>
        <v>3500</v>
      </c>
    </row>
    <row r="14" spans="1:17" x14ac:dyDescent="0.25">
      <c r="A14" s="13" t="s">
        <v>31</v>
      </c>
      <c r="B14" s="2" t="s">
        <v>17</v>
      </c>
      <c r="C14" s="3">
        <v>2</v>
      </c>
      <c r="D14" s="3" t="s">
        <v>18</v>
      </c>
      <c r="E14" s="4">
        <v>10400.34</v>
      </c>
      <c r="F14" s="4"/>
      <c r="G14" s="4"/>
      <c r="H14" s="4">
        <f t="shared" si="0"/>
        <v>0</v>
      </c>
      <c r="I14" s="4">
        <f t="shared" si="2"/>
        <v>13684.657894736843</v>
      </c>
      <c r="J14" s="4">
        <f t="shared" si="1"/>
        <v>27369.315789473687</v>
      </c>
      <c r="K14" s="4">
        <v>1138.3800000000001</v>
      </c>
      <c r="L14" s="4">
        <v>1669.8092105263161</v>
      </c>
      <c r="M14" s="4"/>
      <c r="N14" s="4"/>
      <c r="O14" s="4"/>
      <c r="P14" s="4">
        <v>407.14</v>
      </c>
      <c r="Q14" s="4">
        <f t="shared" si="4"/>
        <v>4793.03</v>
      </c>
    </row>
    <row r="15" spans="1:17" x14ac:dyDescent="0.25">
      <c r="A15" s="13" t="s">
        <v>97</v>
      </c>
      <c r="B15" s="2" t="s">
        <v>17</v>
      </c>
      <c r="C15" s="3">
        <v>1</v>
      </c>
      <c r="D15" s="3" t="s">
        <v>21</v>
      </c>
      <c r="E15" s="4">
        <v>10400.34</v>
      </c>
      <c r="F15" s="4"/>
      <c r="G15" s="4"/>
      <c r="H15" s="4">
        <f t="shared" si="0"/>
        <v>0</v>
      </c>
      <c r="I15" s="4">
        <f t="shared" si="2"/>
        <v>13684.657894736843</v>
      </c>
      <c r="J15" s="4">
        <f>SUM(I15*C15)</f>
        <v>13684.657894736843</v>
      </c>
      <c r="K15" s="4">
        <v>1139.3900000000001</v>
      </c>
      <c r="L15" s="4">
        <v>1710.58</v>
      </c>
      <c r="M15" s="4"/>
      <c r="N15" s="4"/>
      <c r="O15" s="4"/>
      <c r="P15" s="4">
        <v>408.14</v>
      </c>
      <c r="Q15" s="4">
        <f t="shared" si="4"/>
        <v>4792.03</v>
      </c>
    </row>
    <row r="16" spans="1:17" x14ac:dyDescent="0.25">
      <c r="A16" s="13" t="s">
        <v>123</v>
      </c>
      <c r="B16" s="2" t="s">
        <v>17</v>
      </c>
      <c r="C16" s="3">
        <v>1</v>
      </c>
      <c r="D16" s="3" t="s">
        <v>21</v>
      </c>
      <c r="E16" s="4">
        <v>15635.83</v>
      </c>
      <c r="F16" s="4"/>
      <c r="G16" s="4"/>
      <c r="H16" s="4">
        <f t="shared" si="0"/>
        <v>0</v>
      </c>
      <c r="I16" s="4">
        <v>0</v>
      </c>
      <c r="J16" s="4">
        <v>0</v>
      </c>
      <c r="K16" s="4">
        <v>0</v>
      </c>
      <c r="L16" s="4">
        <v>0</v>
      </c>
      <c r="M16" s="4">
        <v>2501.73</v>
      </c>
      <c r="N16" s="4">
        <v>0</v>
      </c>
      <c r="O16" s="4">
        <v>0</v>
      </c>
      <c r="P16" s="4">
        <v>195.45</v>
      </c>
      <c r="Q16" s="4">
        <v>12938.65</v>
      </c>
    </row>
    <row r="17" spans="1:17" x14ac:dyDescent="0.25">
      <c r="A17" s="13" t="s">
        <v>32</v>
      </c>
      <c r="B17" s="2" t="s">
        <v>17</v>
      </c>
      <c r="C17" s="3">
        <v>1</v>
      </c>
      <c r="D17" s="3" t="s">
        <v>18</v>
      </c>
      <c r="E17" s="4">
        <v>32297.86</v>
      </c>
      <c r="F17" s="4"/>
      <c r="G17" s="4">
        <v>4607.4399999999996</v>
      </c>
      <c r="H17" s="4">
        <f t="shared" si="0"/>
        <v>4607.4399999999996</v>
      </c>
      <c r="I17" s="4">
        <f t="shared" si="2"/>
        <v>42497.18421052632</v>
      </c>
      <c r="J17" s="4">
        <f t="shared" si="1"/>
        <v>42497.18421052632</v>
      </c>
      <c r="K17" s="4">
        <v>7652.63</v>
      </c>
      <c r="L17" s="4">
        <v>5312.14802631579</v>
      </c>
      <c r="M17" s="4"/>
      <c r="N17" s="4"/>
      <c r="O17" s="4">
        <v>589.5</v>
      </c>
      <c r="P17" s="4">
        <v>2626.24</v>
      </c>
      <c r="Q17" s="4">
        <f t="shared" si="4"/>
        <v>12933.19</v>
      </c>
    </row>
    <row r="18" spans="1:17" x14ac:dyDescent="0.25">
      <c r="A18" s="11" t="s">
        <v>33</v>
      </c>
      <c r="B18" s="2" t="s">
        <v>17</v>
      </c>
      <c r="C18" s="3">
        <v>3</v>
      </c>
      <c r="D18" s="3" t="s">
        <v>21</v>
      </c>
      <c r="E18" s="4">
        <v>12775.36</v>
      </c>
      <c r="F18" s="4"/>
      <c r="G18" s="4">
        <v>1240.83</v>
      </c>
      <c r="H18" s="4">
        <f t="shared" si="0"/>
        <v>3722.49</v>
      </c>
      <c r="I18" s="4">
        <f>+E18/30.4*40</f>
        <v>16809.684210526317</v>
      </c>
      <c r="J18" s="4">
        <f>SUM(I18*C18)</f>
        <v>50429.052631578947</v>
      </c>
      <c r="K18" s="4">
        <v>1258.5</v>
      </c>
      <c r="L18" s="4">
        <v>2101.2105263157896</v>
      </c>
      <c r="M18" s="4"/>
      <c r="N18" s="4"/>
      <c r="O18" s="4">
        <v>264.31</v>
      </c>
      <c r="P18" s="4">
        <v>578.28</v>
      </c>
      <c r="Q18" s="4">
        <f t="shared" si="4"/>
        <v>5545.09</v>
      </c>
    </row>
    <row r="19" spans="1:17" x14ac:dyDescent="0.25">
      <c r="A19" s="11" t="s">
        <v>34</v>
      </c>
      <c r="B19" s="2" t="s">
        <v>17</v>
      </c>
      <c r="C19" s="3">
        <v>2</v>
      </c>
      <c r="D19" s="3" t="s">
        <v>21</v>
      </c>
      <c r="E19" s="4">
        <v>10425.5</v>
      </c>
      <c r="F19" s="4"/>
      <c r="G19" s="4">
        <v>1096</v>
      </c>
      <c r="H19" s="4">
        <f t="shared" si="0"/>
        <v>2192</v>
      </c>
      <c r="I19" s="4">
        <f t="shared" si="2"/>
        <v>13717.763157894737</v>
      </c>
      <c r="J19" s="4">
        <f t="shared" si="1"/>
        <v>27435.526315789473</v>
      </c>
      <c r="K19" s="4">
        <v>917.37</v>
      </c>
      <c r="L19" s="4">
        <v>1714.7203947368421</v>
      </c>
      <c r="M19" s="4"/>
      <c r="N19" s="4"/>
      <c r="O19" s="4">
        <v>190.36</v>
      </c>
      <c r="P19" s="4">
        <v>408.57</v>
      </c>
      <c r="Q19" s="4">
        <f t="shared" si="4"/>
        <v>4613.8200000000006</v>
      </c>
    </row>
    <row r="20" spans="1:17" x14ac:dyDescent="0.25">
      <c r="A20" s="11" t="s">
        <v>35</v>
      </c>
      <c r="B20" s="2" t="s">
        <v>17</v>
      </c>
      <c r="C20" s="3">
        <v>1</v>
      </c>
      <c r="D20" s="3" t="s">
        <v>21</v>
      </c>
      <c r="E20" s="4">
        <v>14499.98</v>
      </c>
      <c r="F20" s="4"/>
      <c r="G20" s="4">
        <v>1896.33</v>
      </c>
      <c r="H20" s="4">
        <f t="shared" si="0"/>
        <v>1896.33</v>
      </c>
      <c r="I20" s="4">
        <f t="shared" si="2"/>
        <v>19078.92105263158</v>
      </c>
      <c r="J20" s="4">
        <f t="shared" si="1"/>
        <v>19078.92105263158</v>
      </c>
      <c r="K20" s="4">
        <v>1606.68</v>
      </c>
      <c r="L20" s="4">
        <v>2384.87</v>
      </c>
      <c r="M20" s="4"/>
      <c r="N20" s="4"/>
      <c r="O20" s="4">
        <v>264.31</v>
      </c>
      <c r="P20" s="4">
        <v>739.05</v>
      </c>
      <c r="Q20" s="4">
        <f>+(E20/2)-O20-P20</f>
        <v>6246.6299999999992</v>
      </c>
    </row>
    <row r="21" spans="1:17" x14ac:dyDescent="0.25">
      <c r="A21" s="11" t="s">
        <v>36</v>
      </c>
      <c r="B21" s="2" t="s">
        <v>17</v>
      </c>
      <c r="C21" s="3">
        <v>1</v>
      </c>
      <c r="D21" s="3" t="s">
        <v>21</v>
      </c>
      <c r="E21" s="14">
        <v>10195.84</v>
      </c>
      <c r="F21" s="4"/>
      <c r="G21" s="4"/>
      <c r="H21" s="4">
        <f t="shared" si="0"/>
        <v>0</v>
      </c>
      <c r="I21" s="4">
        <f t="shared" si="2"/>
        <v>13415.578947368422</v>
      </c>
      <c r="J21" s="4">
        <f t="shared" si="1"/>
        <v>13415.578947368422</v>
      </c>
      <c r="K21" s="4">
        <v>1259.5</v>
      </c>
      <c r="L21" s="4">
        <v>1676.95</v>
      </c>
      <c r="M21" s="4"/>
      <c r="N21" s="4"/>
      <c r="O21" s="4"/>
      <c r="P21" s="4">
        <v>396.31</v>
      </c>
      <c r="Q21" s="4">
        <f t="shared" si="4"/>
        <v>4701.6099999999997</v>
      </c>
    </row>
    <row r="22" spans="1:17" ht="15.75" customHeight="1" x14ac:dyDescent="0.25">
      <c r="A22" s="1" t="s">
        <v>44</v>
      </c>
      <c r="B22" s="2" t="s">
        <v>17</v>
      </c>
      <c r="C22" s="3">
        <v>1</v>
      </c>
      <c r="D22" s="3" t="s">
        <v>21</v>
      </c>
      <c r="E22" s="4">
        <v>6500</v>
      </c>
      <c r="F22" s="4"/>
      <c r="G22" s="4"/>
      <c r="H22" s="4">
        <f t="shared" si="0"/>
        <v>0</v>
      </c>
      <c r="I22" s="4">
        <f>+E22/30.4*40</f>
        <v>8552.6315789473683</v>
      </c>
      <c r="J22" s="4">
        <f>SUM(I22*C22)</f>
        <v>8552.6315789473683</v>
      </c>
      <c r="K22" s="4">
        <v>1003.35</v>
      </c>
      <c r="L22" s="4">
        <v>1069.08</v>
      </c>
      <c r="M22" s="4"/>
      <c r="N22" s="4"/>
      <c r="O22" s="4"/>
      <c r="P22" s="4">
        <v>197.12</v>
      </c>
      <c r="Q22" s="4">
        <f>+(E22/2)-O22-P22</f>
        <v>3052.88</v>
      </c>
    </row>
    <row r="23" spans="1:17" ht="15.75" customHeight="1" x14ac:dyDescent="0.25">
      <c r="A23" s="11" t="s">
        <v>37</v>
      </c>
      <c r="B23" s="2" t="s">
        <v>17</v>
      </c>
      <c r="C23" s="3">
        <v>1</v>
      </c>
      <c r="D23" s="3" t="s">
        <v>18</v>
      </c>
      <c r="E23" s="14">
        <v>20000</v>
      </c>
      <c r="F23" s="4"/>
      <c r="G23" s="4"/>
      <c r="H23" s="4">
        <f t="shared" si="0"/>
        <v>0</v>
      </c>
      <c r="I23" s="4">
        <f t="shared" si="2"/>
        <v>26315.789473684214</v>
      </c>
      <c r="J23" s="4">
        <f t="shared" si="1"/>
        <v>26315.789473684214</v>
      </c>
      <c r="K23" s="4">
        <v>4249.71</v>
      </c>
      <c r="L23" s="4">
        <v>3289.47</v>
      </c>
      <c r="M23" s="4"/>
      <c r="N23" s="4"/>
      <c r="O23" s="4"/>
      <c r="P23" s="4">
        <v>1301.31</v>
      </c>
      <c r="Q23" s="4">
        <f t="shared" si="4"/>
        <v>8698.69</v>
      </c>
    </row>
    <row r="24" spans="1:17" ht="15.75" customHeight="1" x14ac:dyDescent="0.25">
      <c r="A24" s="1" t="s">
        <v>38</v>
      </c>
      <c r="B24" s="2" t="s">
        <v>17</v>
      </c>
      <c r="C24" s="3">
        <v>1</v>
      </c>
      <c r="D24" s="3" t="s">
        <v>18</v>
      </c>
      <c r="E24" s="15">
        <v>10152.44</v>
      </c>
      <c r="F24" s="4"/>
      <c r="G24" s="4"/>
      <c r="H24" s="4">
        <f t="shared" si="0"/>
        <v>0</v>
      </c>
      <c r="I24" s="4">
        <f t="shared" si="2"/>
        <v>13358.473684210529</v>
      </c>
      <c r="J24" s="4">
        <f t="shared" si="1"/>
        <v>13358.473684210529</v>
      </c>
      <c r="K24" s="4">
        <v>1251.3599999999999</v>
      </c>
      <c r="L24" s="4">
        <v>1425.8355263157896</v>
      </c>
      <c r="M24" s="4"/>
      <c r="N24" s="4"/>
      <c r="O24" s="4"/>
      <c r="P24" s="4">
        <v>395.81</v>
      </c>
      <c r="Q24" s="4">
        <f t="shared" si="4"/>
        <v>4680.41</v>
      </c>
    </row>
    <row r="25" spans="1:17" ht="15.75" customHeight="1" x14ac:dyDescent="0.25">
      <c r="A25" s="1" t="s">
        <v>39</v>
      </c>
      <c r="B25" s="2" t="s">
        <v>17</v>
      </c>
      <c r="C25" s="3">
        <v>1</v>
      </c>
      <c r="D25" s="3" t="s">
        <v>18</v>
      </c>
      <c r="E25" s="16">
        <v>10152.44</v>
      </c>
      <c r="F25" s="4"/>
      <c r="G25" s="4"/>
      <c r="H25" s="4">
        <f t="shared" si="0"/>
        <v>0</v>
      </c>
      <c r="I25" s="4">
        <f t="shared" si="2"/>
        <v>13358.473684210529</v>
      </c>
      <c r="J25" s="4">
        <f t="shared" si="1"/>
        <v>13358.473684210529</v>
      </c>
      <c r="K25" s="4">
        <v>1251.3599999999999</v>
      </c>
      <c r="L25" s="4">
        <v>1426</v>
      </c>
      <c r="M25" s="4"/>
      <c r="N25" s="4"/>
      <c r="O25" s="4"/>
      <c r="P25" s="4">
        <v>395.81</v>
      </c>
      <c r="Q25" s="4">
        <f t="shared" si="4"/>
        <v>4680.41</v>
      </c>
    </row>
    <row r="26" spans="1:17" ht="15.75" customHeight="1" x14ac:dyDescent="0.25">
      <c r="A26" s="1" t="s">
        <v>40</v>
      </c>
      <c r="B26" s="2" t="s">
        <v>17</v>
      </c>
      <c r="C26" s="3">
        <v>1</v>
      </c>
      <c r="D26" s="3" t="s">
        <v>18</v>
      </c>
      <c r="E26" s="4">
        <v>10992.06</v>
      </c>
      <c r="F26" s="4"/>
      <c r="G26" s="4"/>
      <c r="H26" s="4">
        <f t="shared" si="0"/>
        <v>0</v>
      </c>
      <c r="I26" s="4">
        <f t="shared" si="2"/>
        <v>14463.236842105263</v>
      </c>
      <c r="J26" s="4">
        <f t="shared" si="1"/>
        <v>14463.236842105263</v>
      </c>
      <c r="K26" s="4">
        <v>1456.59</v>
      </c>
      <c r="L26" s="4">
        <v>1807.9046052631579</v>
      </c>
      <c r="M26" s="4"/>
      <c r="N26" s="4"/>
      <c r="O26" s="4"/>
      <c r="P26" s="4">
        <v>330.4</v>
      </c>
      <c r="Q26" s="4">
        <f t="shared" si="4"/>
        <v>5165.63</v>
      </c>
    </row>
    <row r="27" spans="1:17" ht="15.75" customHeight="1" x14ac:dyDescent="0.25">
      <c r="A27" s="1" t="s">
        <v>125</v>
      </c>
      <c r="B27" s="2" t="s">
        <v>17</v>
      </c>
      <c r="C27" s="3"/>
      <c r="D27" s="3" t="s">
        <v>18</v>
      </c>
      <c r="E27" s="16">
        <v>10152.44</v>
      </c>
      <c r="F27" s="4"/>
      <c r="G27" s="4"/>
      <c r="H27" s="4">
        <f t="shared" ref="H27" si="5">SUM(G27*C27)</f>
        <v>0</v>
      </c>
      <c r="I27" s="4">
        <f t="shared" ref="I27" si="6">+E27/30.4*40</f>
        <v>13358.473684210529</v>
      </c>
      <c r="J27" s="4">
        <f t="shared" ref="J27" si="7">SUM(I27*C27)</f>
        <v>0</v>
      </c>
      <c r="K27" s="4">
        <v>1251.3599999999999</v>
      </c>
      <c r="L27" s="4">
        <v>1426</v>
      </c>
      <c r="M27" s="4"/>
      <c r="N27" s="4"/>
      <c r="O27" s="4"/>
      <c r="P27" s="4">
        <v>395.81</v>
      </c>
      <c r="Q27" s="4">
        <f t="shared" ref="Q27" si="8">+(E27/2)-O27-P27</f>
        <v>4680.41</v>
      </c>
    </row>
    <row r="28" spans="1:17" ht="15.75" customHeight="1" x14ac:dyDescent="0.25">
      <c r="A28" s="1" t="s">
        <v>41</v>
      </c>
      <c r="B28" s="2" t="s">
        <v>17</v>
      </c>
      <c r="C28" s="3">
        <v>1</v>
      </c>
      <c r="D28" s="3" t="s">
        <v>18</v>
      </c>
      <c r="E28" s="4">
        <v>25013.4</v>
      </c>
      <c r="F28" s="4"/>
      <c r="G28" s="4">
        <v>1500</v>
      </c>
      <c r="H28" s="4">
        <f t="shared" si="0"/>
        <v>1500</v>
      </c>
      <c r="I28" s="4">
        <f t="shared" si="2"/>
        <v>32912.368421052633</v>
      </c>
      <c r="J28" s="4">
        <f t="shared" si="1"/>
        <v>32912.368421052633</v>
      </c>
      <c r="K28" s="4">
        <v>8843.59</v>
      </c>
      <c r="L28" s="4">
        <v>4437.3100000000004</v>
      </c>
      <c r="M28" s="4"/>
      <c r="N28" s="4"/>
      <c r="O28" s="4">
        <v>456.5</v>
      </c>
      <c r="P28" s="4">
        <v>1836.98</v>
      </c>
      <c r="Q28" s="4">
        <f>+(E28/2)-O28-P28</f>
        <v>10213.220000000001</v>
      </c>
    </row>
    <row r="29" spans="1:17" ht="15.75" customHeight="1" x14ac:dyDescent="0.25">
      <c r="A29" s="1" t="s">
        <v>43</v>
      </c>
      <c r="B29" s="2" t="s">
        <v>17</v>
      </c>
      <c r="C29" s="3">
        <v>1</v>
      </c>
      <c r="D29" s="3" t="s">
        <v>21</v>
      </c>
      <c r="E29" s="4">
        <v>6500</v>
      </c>
      <c r="F29" s="4"/>
      <c r="G29" s="4"/>
      <c r="H29" s="4">
        <f t="shared" si="0"/>
        <v>0</v>
      </c>
      <c r="I29" s="4">
        <f>+E29/30.4*40</f>
        <v>8552.6315789473683</v>
      </c>
      <c r="J29" s="4">
        <f>SUM(I29*C29)</f>
        <v>8552.6315789473683</v>
      </c>
      <c r="K29" s="4">
        <v>1003.35</v>
      </c>
      <c r="L29" s="4">
        <v>1069.08</v>
      </c>
      <c r="M29" s="4"/>
      <c r="N29" s="4"/>
      <c r="O29" s="4"/>
      <c r="P29" s="4">
        <v>192.05</v>
      </c>
      <c r="Q29" s="4">
        <f>+(E29/2)-O29-P29</f>
        <v>3057.95</v>
      </c>
    </row>
    <row r="30" spans="1:17" ht="15.75" customHeight="1" x14ac:dyDescent="0.25">
      <c r="A30" s="1" t="s">
        <v>98</v>
      </c>
      <c r="B30" s="2" t="s">
        <v>17</v>
      </c>
      <c r="C30" s="3">
        <v>1</v>
      </c>
      <c r="D30" s="3" t="s">
        <v>21</v>
      </c>
      <c r="E30" s="4">
        <v>8625.5</v>
      </c>
      <c r="F30" s="4"/>
      <c r="G30" s="4"/>
      <c r="H30" s="4">
        <f t="shared" si="0"/>
        <v>0</v>
      </c>
      <c r="I30" s="4">
        <f>+E30/30.4*40</f>
        <v>11349.342105263158</v>
      </c>
      <c r="J30" s="4">
        <f>SUM(I30*C30)</f>
        <v>11349.342105263158</v>
      </c>
      <c r="K30" s="4">
        <v>409.39</v>
      </c>
      <c r="L30" s="4">
        <v>1418.67</v>
      </c>
      <c r="M30" s="4"/>
      <c r="N30" s="4"/>
      <c r="O30" s="4"/>
      <c r="P30" s="4">
        <v>312.75</v>
      </c>
      <c r="Q30" s="4">
        <f>+(E30/2)-O30-P30</f>
        <v>4000</v>
      </c>
    </row>
    <row r="31" spans="1:17" ht="15.75" customHeight="1" x14ac:dyDescent="0.25">
      <c r="A31" s="1" t="s">
        <v>115</v>
      </c>
      <c r="B31" s="2" t="s">
        <v>17</v>
      </c>
      <c r="C31" s="3">
        <v>1</v>
      </c>
      <c r="D31" s="3" t="s">
        <v>18</v>
      </c>
      <c r="E31" s="4">
        <v>10992.06</v>
      </c>
      <c r="F31" s="4"/>
      <c r="G31" s="4"/>
      <c r="H31" s="4">
        <f t="shared" si="0"/>
        <v>0</v>
      </c>
      <c r="I31" s="4">
        <f t="shared" si="2"/>
        <v>14463.236842105263</v>
      </c>
      <c r="J31" s="4">
        <f t="shared" si="1"/>
        <v>14463.236842105263</v>
      </c>
      <c r="K31" s="4">
        <v>400.98</v>
      </c>
      <c r="L31" s="4">
        <v>814.14</v>
      </c>
      <c r="M31" s="4"/>
      <c r="N31" s="4"/>
      <c r="O31" s="4">
        <v>200.6</v>
      </c>
      <c r="P31" s="4">
        <v>330.4</v>
      </c>
      <c r="Q31" s="4">
        <f t="shared" si="4"/>
        <v>4965.03</v>
      </c>
    </row>
    <row r="32" spans="1:17" ht="15.75" customHeight="1" x14ac:dyDescent="0.25">
      <c r="A32" s="1" t="s">
        <v>42</v>
      </c>
      <c r="B32" s="2" t="s">
        <v>17</v>
      </c>
      <c r="C32" s="3">
        <v>1</v>
      </c>
      <c r="D32" s="3" t="s">
        <v>18</v>
      </c>
      <c r="E32" s="4">
        <v>12006.34</v>
      </c>
      <c r="F32" s="4"/>
      <c r="G32" s="4"/>
      <c r="H32" s="4">
        <f t="shared" si="0"/>
        <v>0</v>
      </c>
      <c r="I32" s="4">
        <f t="shared" si="2"/>
        <v>15797.815789473683</v>
      </c>
      <c r="J32" s="4">
        <f t="shared" si="1"/>
        <v>15797.815789473683</v>
      </c>
      <c r="K32" s="4">
        <v>1502</v>
      </c>
      <c r="L32" s="4">
        <v>1974.73</v>
      </c>
      <c r="M32" s="4"/>
      <c r="N32" s="4"/>
      <c r="O32" s="4">
        <v>219.14</v>
      </c>
      <c r="P32" s="4">
        <v>516.84</v>
      </c>
      <c r="Q32" s="4">
        <f t="shared" si="4"/>
        <v>5267.19</v>
      </c>
    </row>
    <row r="33" spans="1:17" ht="15.75" customHeight="1" x14ac:dyDescent="0.25">
      <c r="A33" s="1" t="s">
        <v>46</v>
      </c>
      <c r="B33" s="2" t="s">
        <v>17</v>
      </c>
      <c r="C33" s="3">
        <v>1</v>
      </c>
      <c r="D33" s="3" t="s">
        <v>18</v>
      </c>
      <c r="E33" s="4">
        <v>15229.48</v>
      </c>
      <c r="F33" s="4"/>
      <c r="G33" s="4"/>
      <c r="H33" s="4">
        <f t="shared" si="0"/>
        <v>0</v>
      </c>
      <c r="I33" s="4">
        <f t="shared" si="2"/>
        <v>20038.78947368421</v>
      </c>
      <c r="J33" s="4">
        <f t="shared" si="1"/>
        <v>20038.78947368421</v>
      </c>
      <c r="K33" s="4">
        <v>3109.9</v>
      </c>
      <c r="L33" s="4">
        <v>2796.05</v>
      </c>
      <c r="M33" s="4"/>
      <c r="N33" s="4"/>
      <c r="O33" s="4">
        <v>310.33</v>
      </c>
      <c r="P33" s="4">
        <v>804.41</v>
      </c>
      <c r="Q33" s="4">
        <f t="shared" si="4"/>
        <v>6500</v>
      </c>
    </row>
    <row r="34" spans="1:17" ht="15.75" customHeight="1" x14ac:dyDescent="0.25">
      <c r="A34" s="1" t="s">
        <v>47</v>
      </c>
      <c r="B34" s="2" t="s">
        <v>17</v>
      </c>
      <c r="C34" s="3">
        <v>1</v>
      </c>
      <c r="D34" s="3" t="s">
        <v>21</v>
      </c>
      <c r="E34" s="4">
        <v>9074.32</v>
      </c>
      <c r="F34" s="4"/>
      <c r="G34" s="4"/>
      <c r="H34" s="4">
        <f t="shared" si="0"/>
        <v>0</v>
      </c>
      <c r="I34" s="4">
        <f t="shared" si="2"/>
        <v>11939.894736842105</v>
      </c>
      <c r="J34" s="4">
        <f t="shared" si="1"/>
        <v>11939.894736842105</v>
      </c>
      <c r="K34" s="4">
        <v>561.49</v>
      </c>
      <c r="L34" s="4">
        <v>1492.49</v>
      </c>
      <c r="M34" s="4"/>
      <c r="N34" s="4"/>
      <c r="O34" s="4"/>
      <c r="P34" s="4">
        <v>336.16</v>
      </c>
      <c r="Q34" s="4">
        <f t="shared" si="4"/>
        <v>4201</v>
      </c>
    </row>
    <row r="35" spans="1:17" ht="15.75" customHeight="1" x14ac:dyDescent="0.25">
      <c r="A35" s="1" t="s">
        <v>51</v>
      </c>
      <c r="B35" s="2" t="s">
        <v>17</v>
      </c>
      <c r="C35" s="3">
        <v>4</v>
      </c>
      <c r="D35" s="3" t="s">
        <v>21</v>
      </c>
      <c r="E35" s="4">
        <v>5632.22</v>
      </c>
      <c r="F35" s="4"/>
      <c r="G35" s="4"/>
      <c r="H35" s="4">
        <f t="shared" si="0"/>
        <v>0</v>
      </c>
      <c r="I35" s="4">
        <f t="shared" ref="I35:I49" si="9">+E35/30.4*40</f>
        <v>7410.8157894736851</v>
      </c>
      <c r="J35" s="4">
        <f t="shared" ref="J35:J49" si="10">SUM(I35*C35)</f>
        <v>29643.26315789474</v>
      </c>
      <c r="K35" s="4">
        <v>226.76</v>
      </c>
      <c r="L35" s="4">
        <v>926.35</v>
      </c>
      <c r="M35" s="4"/>
      <c r="N35" s="4"/>
      <c r="O35" s="4"/>
      <c r="P35" s="4">
        <v>16.11</v>
      </c>
      <c r="Q35" s="4">
        <f t="shared" ref="Q35:Q49" si="11">+(E35/2)-O35-P35</f>
        <v>2800</v>
      </c>
    </row>
    <row r="36" spans="1:17" ht="15.75" customHeight="1" x14ac:dyDescent="0.25">
      <c r="A36" s="1" t="s">
        <v>53</v>
      </c>
      <c r="B36" s="2" t="s">
        <v>17</v>
      </c>
      <c r="C36" s="3">
        <v>1</v>
      </c>
      <c r="D36" s="3" t="s">
        <v>21</v>
      </c>
      <c r="E36" s="4">
        <v>4000</v>
      </c>
      <c r="F36" s="4"/>
      <c r="G36" s="4"/>
      <c r="H36" s="4">
        <f t="shared" si="0"/>
        <v>0</v>
      </c>
      <c r="I36" s="4">
        <f t="shared" si="9"/>
        <v>5263.1578947368425</v>
      </c>
      <c r="J36" s="4">
        <f t="shared" si="10"/>
        <v>5263.1578947368425</v>
      </c>
      <c r="K36" s="4">
        <v>241.85</v>
      </c>
      <c r="L36" s="4">
        <v>537.65131578947376</v>
      </c>
      <c r="M36" s="4"/>
      <c r="N36" s="4"/>
      <c r="O36" s="4"/>
      <c r="P36" s="4">
        <v>0</v>
      </c>
      <c r="Q36" s="4">
        <f t="shared" si="11"/>
        <v>2000</v>
      </c>
    </row>
    <row r="37" spans="1:17" ht="15.75" customHeight="1" x14ac:dyDescent="0.25">
      <c r="A37" s="1" t="s">
        <v>54</v>
      </c>
      <c r="B37" s="2" t="s">
        <v>17</v>
      </c>
      <c r="C37" s="3">
        <v>1</v>
      </c>
      <c r="D37" s="3" t="s">
        <v>21</v>
      </c>
      <c r="E37" s="17">
        <v>6093.44</v>
      </c>
      <c r="F37" s="4"/>
      <c r="G37" s="4"/>
      <c r="H37" s="4">
        <f t="shared" si="0"/>
        <v>0</v>
      </c>
      <c r="I37" s="4">
        <f t="shared" si="9"/>
        <v>8017.6842105263149</v>
      </c>
      <c r="J37" s="4">
        <f t="shared" si="10"/>
        <v>8017.6842105263149</v>
      </c>
      <c r="K37" s="4">
        <v>555.23</v>
      </c>
      <c r="L37" s="4">
        <v>1002.2105263157894</v>
      </c>
      <c r="M37" s="4"/>
      <c r="N37" s="4"/>
      <c r="O37" s="4"/>
      <c r="P37" s="4">
        <v>30.87</v>
      </c>
      <c r="Q37" s="4">
        <f t="shared" si="11"/>
        <v>3015.85</v>
      </c>
    </row>
    <row r="38" spans="1:17" ht="15.75" customHeight="1" x14ac:dyDescent="0.25">
      <c r="A38" s="11" t="s">
        <v>56</v>
      </c>
      <c r="B38" s="2" t="s">
        <v>17</v>
      </c>
      <c r="C38" s="3">
        <v>1</v>
      </c>
      <c r="D38" s="3" t="s">
        <v>21</v>
      </c>
      <c r="E38" s="17">
        <v>7883.6</v>
      </c>
      <c r="F38" s="4"/>
      <c r="G38" s="4"/>
      <c r="H38" s="4">
        <f t="shared" si="0"/>
        <v>0</v>
      </c>
      <c r="I38" s="4">
        <f t="shared" si="9"/>
        <v>10373.157894736843</v>
      </c>
      <c r="J38" s="4">
        <f t="shared" si="10"/>
        <v>10373.157894736843</v>
      </c>
      <c r="K38" s="4">
        <v>811.5</v>
      </c>
      <c r="L38" s="4">
        <v>1296.6447368421054</v>
      </c>
      <c r="M38" s="4"/>
      <c r="N38" s="4">
        <v>0</v>
      </c>
      <c r="O38" s="4"/>
      <c r="P38" s="4">
        <v>75.290000000000006</v>
      </c>
      <c r="Q38" s="4">
        <f t="shared" si="11"/>
        <v>3866.51</v>
      </c>
    </row>
    <row r="39" spans="1:17" ht="15.75" customHeight="1" x14ac:dyDescent="0.25">
      <c r="A39" s="1" t="s">
        <v>55</v>
      </c>
      <c r="B39" s="2" t="s">
        <v>17</v>
      </c>
      <c r="C39" s="3">
        <v>1</v>
      </c>
      <c r="D39" s="3" t="s">
        <v>21</v>
      </c>
      <c r="E39" s="18">
        <v>7302.68</v>
      </c>
      <c r="F39" s="4"/>
      <c r="G39" s="4"/>
      <c r="H39" s="4">
        <f t="shared" si="0"/>
        <v>0</v>
      </c>
      <c r="I39" s="4">
        <f t="shared" si="9"/>
        <v>9608.7894736842118</v>
      </c>
      <c r="J39" s="4">
        <f t="shared" si="10"/>
        <v>9608.7894736842118</v>
      </c>
      <c r="K39" s="4">
        <v>325.41000000000003</v>
      </c>
      <c r="L39" s="4">
        <v>700.84868421052636</v>
      </c>
      <c r="M39" s="4"/>
      <c r="N39" s="4">
        <v>143.4</v>
      </c>
      <c r="O39" s="4"/>
      <c r="P39" s="4">
        <v>129.72</v>
      </c>
      <c r="Q39" s="4">
        <f t="shared" si="11"/>
        <v>3521.6200000000003</v>
      </c>
    </row>
    <row r="40" spans="1:17" ht="18.75" customHeight="1" x14ac:dyDescent="0.25">
      <c r="A40" s="1" t="s">
        <v>57</v>
      </c>
      <c r="B40" s="2" t="s">
        <v>17</v>
      </c>
      <c r="C40" s="3">
        <v>1</v>
      </c>
      <c r="D40" s="34" t="s">
        <v>21</v>
      </c>
      <c r="E40" s="4">
        <v>8180.84</v>
      </c>
      <c r="F40" s="4"/>
      <c r="G40" s="4"/>
      <c r="H40" s="4">
        <f t="shared" si="0"/>
        <v>0</v>
      </c>
      <c r="I40" s="4">
        <f t="shared" si="9"/>
        <v>10764.263157894738</v>
      </c>
      <c r="J40" s="4">
        <f t="shared" si="10"/>
        <v>10764.263157894738</v>
      </c>
      <c r="K40" s="4">
        <v>945.71</v>
      </c>
      <c r="L40" s="4">
        <v>1431.6875000000002</v>
      </c>
      <c r="M40" s="4"/>
      <c r="N40" s="4"/>
      <c r="O40" s="4"/>
      <c r="P40" s="4">
        <v>149.32</v>
      </c>
      <c r="Q40" s="4">
        <f t="shared" si="11"/>
        <v>3941.1</v>
      </c>
    </row>
    <row r="41" spans="1:17" ht="15.75" customHeight="1" x14ac:dyDescent="0.25">
      <c r="A41" s="1" t="s">
        <v>99</v>
      </c>
      <c r="B41" s="2" t="s">
        <v>17</v>
      </c>
      <c r="C41" s="3">
        <v>1</v>
      </c>
      <c r="D41" s="3" t="s">
        <v>21</v>
      </c>
      <c r="E41" s="4">
        <v>5248.82</v>
      </c>
      <c r="F41" s="4"/>
      <c r="G41" s="4"/>
      <c r="H41" s="4">
        <f t="shared" si="0"/>
        <v>0</v>
      </c>
      <c r="I41" s="4">
        <f t="shared" si="9"/>
        <v>6906.3421052631575</v>
      </c>
      <c r="J41" s="4">
        <f t="shared" si="10"/>
        <v>6906.3421052631575</v>
      </c>
      <c r="K41" s="4">
        <v>396.07</v>
      </c>
      <c r="L41" s="4">
        <v>863.29</v>
      </c>
      <c r="M41" s="4"/>
      <c r="N41" s="4"/>
      <c r="O41" s="4"/>
      <c r="P41" s="4">
        <v>124</v>
      </c>
      <c r="Q41" s="4">
        <f t="shared" si="11"/>
        <v>2500.41</v>
      </c>
    </row>
    <row r="42" spans="1:17" ht="15.75" customHeight="1" x14ac:dyDescent="0.25">
      <c r="A42" s="1" t="s">
        <v>116</v>
      </c>
      <c r="B42" s="2" t="s">
        <v>17</v>
      </c>
      <c r="C42" s="3">
        <v>1</v>
      </c>
      <c r="D42" s="3" t="s">
        <v>21</v>
      </c>
      <c r="E42" s="17">
        <v>4400</v>
      </c>
      <c r="F42" s="4"/>
      <c r="G42" s="4"/>
      <c r="H42" s="4">
        <f t="shared" si="0"/>
        <v>0</v>
      </c>
      <c r="I42" s="4">
        <f t="shared" si="9"/>
        <v>5789.4736842105267</v>
      </c>
      <c r="J42" s="4">
        <f t="shared" si="10"/>
        <v>5789.4736842105267</v>
      </c>
      <c r="K42" s="4">
        <v>289.42</v>
      </c>
      <c r="L42" s="4">
        <v>630.55921052631584</v>
      </c>
      <c r="M42" s="4"/>
      <c r="N42" s="4"/>
      <c r="O42" s="4"/>
      <c r="P42" s="4"/>
      <c r="Q42" s="4">
        <f t="shared" si="11"/>
        <v>2200</v>
      </c>
    </row>
    <row r="43" spans="1:17" ht="15.75" customHeight="1" x14ac:dyDescent="0.25">
      <c r="A43" s="1" t="s">
        <v>100</v>
      </c>
      <c r="B43" s="2" t="s">
        <v>17</v>
      </c>
      <c r="C43" s="3">
        <v>3</v>
      </c>
      <c r="D43" s="3" t="s">
        <v>21</v>
      </c>
      <c r="E43" s="4">
        <v>7302.68</v>
      </c>
      <c r="F43" s="4"/>
      <c r="G43" s="4">
        <v>400</v>
      </c>
      <c r="H43" s="4">
        <f t="shared" si="0"/>
        <v>1200</v>
      </c>
      <c r="I43" s="4">
        <f t="shared" si="9"/>
        <v>9608.7894736842118</v>
      </c>
      <c r="J43" s="4">
        <f t="shared" si="10"/>
        <v>28826.368421052633</v>
      </c>
      <c r="K43" s="4">
        <v>745.31</v>
      </c>
      <c r="L43" s="4">
        <v>1201.0999999999999</v>
      </c>
      <c r="M43" s="4"/>
      <c r="N43" s="4"/>
      <c r="O43" s="4"/>
      <c r="P43" s="4">
        <v>129.72</v>
      </c>
      <c r="Q43" s="4">
        <f t="shared" si="11"/>
        <v>3521.6200000000003</v>
      </c>
    </row>
    <row r="44" spans="1:17" ht="15.75" customHeight="1" x14ac:dyDescent="0.25">
      <c r="A44" s="11" t="s">
        <v>117</v>
      </c>
      <c r="B44" s="2" t="s">
        <v>17</v>
      </c>
      <c r="C44" s="3">
        <v>1</v>
      </c>
      <c r="D44" s="3" t="s">
        <v>21</v>
      </c>
      <c r="E44" s="18">
        <v>7501</v>
      </c>
      <c r="F44" s="4"/>
      <c r="G44" s="4"/>
      <c r="H44" s="4">
        <f>SUM(G44*C44)</f>
        <v>0</v>
      </c>
      <c r="I44" s="4">
        <f t="shared" si="9"/>
        <v>9869.7368421052633</v>
      </c>
      <c r="J44" s="4">
        <f t="shared" si="10"/>
        <v>9869.7368421052633</v>
      </c>
      <c r="K44" s="4">
        <v>228.76</v>
      </c>
      <c r="L44" s="4">
        <v>1233.72</v>
      </c>
      <c r="M44" s="8"/>
      <c r="O44" s="4"/>
      <c r="P44" s="4">
        <v>250.5</v>
      </c>
      <c r="Q44" s="4">
        <f t="shared" si="11"/>
        <v>3500</v>
      </c>
    </row>
    <row r="45" spans="1:17" ht="15.75" customHeight="1" x14ac:dyDescent="0.25">
      <c r="A45" s="11" t="s">
        <v>101</v>
      </c>
      <c r="B45" s="2" t="s">
        <v>17</v>
      </c>
      <c r="C45" s="3">
        <v>4</v>
      </c>
      <c r="D45" s="3" t="s">
        <v>21</v>
      </c>
      <c r="E45" s="4">
        <v>6093.44</v>
      </c>
      <c r="F45" s="4"/>
      <c r="G45" s="4"/>
      <c r="H45" s="4">
        <f>SUM(G45*C45)</f>
        <v>0</v>
      </c>
      <c r="I45" s="4">
        <f t="shared" si="9"/>
        <v>8017.6842105263149</v>
      </c>
      <c r="J45" s="4">
        <f t="shared" si="10"/>
        <v>32070.73684210526</v>
      </c>
      <c r="K45" s="4">
        <v>555.23</v>
      </c>
      <c r="L45" s="4">
        <v>1002.2105263157894</v>
      </c>
      <c r="M45" s="8"/>
      <c r="O45" s="4"/>
      <c r="P45" s="4">
        <v>124</v>
      </c>
      <c r="Q45" s="4">
        <f t="shared" si="11"/>
        <v>2922.72</v>
      </c>
    </row>
    <row r="46" spans="1:17" ht="15.75" customHeight="1" x14ac:dyDescent="0.25">
      <c r="A46" s="1" t="s">
        <v>102</v>
      </c>
      <c r="B46" s="2" t="s">
        <v>17</v>
      </c>
      <c r="C46" s="3">
        <v>1</v>
      </c>
      <c r="D46" s="3" t="s">
        <v>21</v>
      </c>
      <c r="E46" s="4">
        <v>3828.94</v>
      </c>
      <c r="F46" s="4"/>
      <c r="G46" s="4"/>
      <c r="H46" s="4">
        <f t="shared" si="0"/>
        <v>0</v>
      </c>
      <c r="I46" s="4">
        <f t="shared" si="9"/>
        <v>5038.0789473684208</v>
      </c>
      <c r="J46" s="4">
        <f t="shared" si="10"/>
        <v>5038.0789473684208</v>
      </c>
      <c r="K46" s="4">
        <v>461.83</v>
      </c>
      <c r="L46" s="4">
        <v>629.74</v>
      </c>
      <c r="M46" s="4"/>
      <c r="N46" s="4"/>
      <c r="O46" s="4"/>
      <c r="P46" s="4">
        <v>85.53</v>
      </c>
      <c r="Q46" s="4">
        <f t="shared" si="11"/>
        <v>1828.94</v>
      </c>
    </row>
    <row r="47" spans="1:17" ht="15.75" customHeight="1" x14ac:dyDescent="0.25">
      <c r="A47" s="11" t="s">
        <v>59</v>
      </c>
      <c r="B47" s="2" t="s">
        <v>17</v>
      </c>
      <c r="C47" s="3">
        <v>1</v>
      </c>
      <c r="D47" s="3" t="s">
        <v>21</v>
      </c>
      <c r="E47" s="4">
        <v>5725.32</v>
      </c>
      <c r="F47" s="4"/>
      <c r="G47" s="4"/>
      <c r="H47" s="4">
        <f>SUM(G47*C47)</f>
        <v>0</v>
      </c>
      <c r="I47" s="4">
        <f t="shared" si="9"/>
        <v>7533.3157894736833</v>
      </c>
      <c r="J47" s="4">
        <f t="shared" si="10"/>
        <v>7533.3157894736833</v>
      </c>
      <c r="K47" s="4">
        <v>502.53</v>
      </c>
      <c r="L47" s="4">
        <v>941.66447368421041</v>
      </c>
      <c r="M47" s="4"/>
      <c r="N47" s="4"/>
      <c r="O47" s="4"/>
      <c r="P47" s="4">
        <v>174.4</v>
      </c>
      <c r="Q47" s="4">
        <f t="shared" si="11"/>
        <v>2688.2599999999998</v>
      </c>
    </row>
    <row r="48" spans="1:17" ht="15.75" customHeight="1" x14ac:dyDescent="0.25">
      <c r="A48" s="1" t="s">
        <v>103</v>
      </c>
      <c r="B48" s="2" t="s">
        <v>17</v>
      </c>
      <c r="C48" s="3">
        <v>1</v>
      </c>
      <c r="D48" s="3" t="s">
        <v>21</v>
      </c>
      <c r="E48" s="14">
        <v>6093.44</v>
      </c>
      <c r="F48" s="14"/>
      <c r="G48" s="14"/>
      <c r="H48" s="14">
        <f>SUM(G48*C48)</f>
        <v>0</v>
      </c>
      <c r="I48" s="14">
        <f t="shared" si="9"/>
        <v>8017.6842105263149</v>
      </c>
      <c r="J48" s="14">
        <f t="shared" si="10"/>
        <v>8017.6842105263149</v>
      </c>
      <c r="K48" s="14">
        <v>396.07</v>
      </c>
      <c r="L48" s="14">
        <v>1002.21</v>
      </c>
      <c r="M48" s="14"/>
      <c r="N48" s="14"/>
      <c r="O48" s="14"/>
      <c r="P48" s="14">
        <v>174</v>
      </c>
      <c r="Q48" s="14">
        <f t="shared" si="11"/>
        <v>2872.72</v>
      </c>
    </row>
    <row r="49" spans="1:17" ht="15.75" customHeight="1" x14ac:dyDescent="0.25">
      <c r="A49" s="1" t="s">
        <v>104</v>
      </c>
      <c r="B49" s="2" t="s">
        <v>17</v>
      </c>
      <c r="C49" s="3">
        <v>1</v>
      </c>
      <c r="D49" s="36" t="s">
        <v>18</v>
      </c>
      <c r="E49" s="7">
        <v>12000</v>
      </c>
      <c r="F49" s="7"/>
      <c r="G49" s="7"/>
      <c r="H49" s="7"/>
      <c r="I49" s="7">
        <f t="shared" si="9"/>
        <v>15789.473684210527</v>
      </c>
      <c r="J49" s="7">
        <f t="shared" si="10"/>
        <v>15789.473684210527</v>
      </c>
      <c r="K49" s="7">
        <v>2216.84</v>
      </c>
      <c r="L49" s="7">
        <v>998.67</v>
      </c>
      <c r="M49" s="7"/>
      <c r="N49" s="7"/>
      <c r="O49" s="7">
        <v>0</v>
      </c>
      <c r="P49" s="7">
        <v>516.84</v>
      </c>
      <c r="Q49" s="7">
        <f t="shared" si="11"/>
        <v>5483.16</v>
      </c>
    </row>
    <row r="50" spans="1:17" ht="15.75" customHeight="1" x14ac:dyDescent="0.25">
      <c r="A50" s="1" t="s">
        <v>48</v>
      </c>
      <c r="B50" s="2" t="s">
        <v>17</v>
      </c>
      <c r="C50" s="3">
        <v>1</v>
      </c>
      <c r="D50" s="3" t="s">
        <v>21</v>
      </c>
      <c r="E50" s="37">
        <v>7969.33</v>
      </c>
      <c r="F50" s="37"/>
      <c r="G50" s="37">
        <v>400</v>
      </c>
      <c r="H50" s="37">
        <f>SUM(G50*C50)</f>
        <v>400</v>
      </c>
      <c r="I50" s="37">
        <f>+E50/30.4*40</f>
        <v>10485.96052631579</v>
      </c>
      <c r="J50" s="37">
        <f>SUM(I50*C50)</f>
        <v>10485.96052631579</v>
      </c>
      <c r="K50" s="37">
        <v>573.76</v>
      </c>
      <c r="L50" s="37">
        <v>1310.75</v>
      </c>
      <c r="M50" s="37"/>
      <c r="N50" s="37"/>
      <c r="O50" s="37">
        <v>100.71</v>
      </c>
      <c r="P50" s="37">
        <v>166.03</v>
      </c>
      <c r="Q50" s="37">
        <f>+(E50/2)-O50-P50</f>
        <v>3717.9249999999997</v>
      </c>
    </row>
    <row r="51" spans="1:17" ht="15.75" customHeight="1" x14ac:dyDescent="0.25">
      <c r="A51" s="1" t="s">
        <v>50</v>
      </c>
      <c r="B51" s="2" t="s">
        <v>17</v>
      </c>
      <c r="C51" s="3">
        <v>1</v>
      </c>
      <c r="D51" s="3" t="s">
        <v>21</v>
      </c>
      <c r="E51" s="4">
        <v>5247.46</v>
      </c>
      <c r="F51" s="4"/>
      <c r="G51" s="4"/>
      <c r="H51" s="4">
        <f>SUM(G51*C51)</f>
        <v>0</v>
      </c>
      <c r="I51" s="4">
        <f>+E51/30.4*40</f>
        <v>6904.5526315789484</v>
      </c>
      <c r="J51" s="4">
        <f>SUM(I51*C51)</f>
        <v>6904.5526315789484</v>
      </c>
      <c r="K51" s="4">
        <v>434.12</v>
      </c>
      <c r="L51" s="4">
        <v>863.06907894736855</v>
      </c>
      <c r="M51" s="4"/>
      <c r="N51" s="4"/>
      <c r="O51" s="4"/>
      <c r="P51" s="4">
        <v>0</v>
      </c>
      <c r="Q51" s="4">
        <f>+(E51/2)-O51-P51</f>
        <v>2623.73</v>
      </c>
    </row>
    <row r="52" spans="1:17" ht="15.75" customHeight="1" x14ac:dyDescent="0.25">
      <c r="A52" s="1" t="s">
        <v>49</v>
      </c>
      <c r="B52" s="2" t="s">
        <v>17</v>
      </c>
      <c r="C52" s="3">
        <v>1</v>
      </c>
      <c r="D52" s="3" t="s">
        <v>21</v>
      </c>
      <c r="E52" s="4">
        <v>5248</v>
      </c>
      <c r="F52" s="4"/>
      <c r="G52" s="4">
        <v>400</v>
      </c>
      <c r="H52" s="4">
        <f t="shared" ref="H52" si="12">SUM(G52*C52)</f>
        <v>400</v>
      </c>
      <c r="I52" s="4">
        <f>+E52/30.4*40</f>
        <v>6905.2631578947376</v>
      </c>
      <c r="J52" s="4">
        <f>SUM(I52*C52)</f>
        <v>6905.2631578947376</v>
      </c>
      <c r="K52" s="4">
        <v>234.42</v>
      </c>
      <c r="L52" s="4">
        <v>836.16</v>
      </c>
      <c r="M52" s="4"/>
      <c r="N52" s="4"/>
      <c r="O52" s="4"/>
      <c r="P52" s="4">
        <v>124</v>
      </c>
      <c r="Q52" s="4">
        <f>+(E52/2)-O52-P52</f>
        <v>2500</v>
      </c>
    </row>
    <row r="53" spans="1:17" ht="15.75" customHeight="1" x14ac:dyDescent="0.25">
      <c r="A53" s="1" t="s">
        <v>52</v>
      </c>
      <c r="B53" s="2" t="s">
        <v>17</v>
      </c>
      <c r="C53" s="3">
        <v>1</v>
      </c>
      <c r="D53" s="3" t="s">
        <v>18</v>
      </c>
      <c r="E53" s="4">
        <v>6000</v>
      </c>
      <c r="F53" s="4"/>
      <c r="G53" s="4"/>
      <c r="H53" s="4">
        <f>SUM(G53*C53)</f>
        <v>0</v>
      </c>
      <c r="I53" s="4">
        <f>+E53/30.4*40</f>
        <v>7894.7368421052633</v>
      </c>
      <c r="J53" s="4">
        <f>SUM(I53*C53)</f>
        <v>7894.7368421052633</v>
      </c>
      <c r="K53" s="4">
        <v>541.85</v>
      </c>
      <c r="L53" s="4">
        <v>986.84210526315792</v>
      </c>
      <c r="M53" s="4"/>
      <c r="N53" s="4"/>
      <c r="O53" s="4"/>
      <c r="P53" s="4">
        <v>0</v>
      </c>
      <c r="Q53" s="4">
        <f>+(E53/2)-O53-P53</f>
        <v>3000</v>
      </c>
    </row>
    <row r="54" spans="1:17" ht="15.75" customHeight="1" x14ac:dyDescent="0.25">
      <c r="A54" s="1" t="s">
        <v>58</v>
      </c>
      <c r="B54" s="2" t="s">
        <v>17</v>
      </c>
      <c r="C54" s="3">
        <v>1</v>
      </c>
      <c r="D54" s="3" t="s">
        <v>21</v>
      </c>
      <c r="E54" s="18">
        <v>6093.44</v>
      </c>
      <c r="F54" s="4"/>
      <c r="G54" s="4"/>
      <c r="H54" s="4">
        <f>SUM(G54*C54)</f>
        <v>0</v>
      </c>
      <c r="I54" s="4">
        <f>+E54/30.4*40</f>
        <v>8017.6842105263149</v>
      </c>
      <c r="J54" s="4">
        <f t="shared" ref="J54" si="13">SUM(I54*C54)</f>
        <v>8017.6842105263149</v>
      </c>
      <c r="K54" s="4">
        <v>555.23</v>
      </c>
      <c r="L54" s="4">
        <v>1002.2105263157894</v>
      </c>
      <c r="M54" s="8"/>
      <c r="O54" s="4"/>
      <c r="P54" s="4">
        <v>124</v>
      </c>
      <c r="Q54" s="4">
        <f>+(E54/2)-O54-P54</f>
        <v>2922.72</v>
      </c>
    </row>
    <row r="55" spans="1:17" ht="15.75" customHeight="1" x14ac:dyDescent="0.25">
      <c r="A55" s="19" t="s">
        <v>60</v>
      </c>
      <c r="B55" s="2" t="s">
        <v>17</v>
      </c>
      <c r="C55" s="3">
        <v>1</v>
      </c>
      <c r="D55" s="3" t="s">
        <v>18</v>
      </c>
      <c r="E55" s="18">
        <v>12261.54</v>
      </c>
      <c r="F55" s="4"/>
      <c r="G55" s="4"/>
      <c r="H55" s="4">
        <f t="shared" ref="H55:H70" si="14">SUM(G55*C55)</f>
        <v>0</v>
      </c>
      <c r="I55" s="4">
        <f t="shared" si="2"/>
        <v>16133.605263157897</v>
      </c>
      <c r="J55" s="4">
        <f t="shared" si="1"/>
        <v>16133.605263157897</v>
      </c>
      <c r="K55" s="4">
        <v>2497.71</v>
      </c>
      <c r="L55" s="4">
        <v>2016.7</v>
      </c>
      <c r="M55" s="4"/>
      <c r="N55" s="4"/>
      <c r="O55" s="4">
        <v>136.97</v>
      </c>
      <c r="P55" s="4">
        <v>543.53</v>
      </c>
      <c r="Q55" s="4">
        <f t="shared" si="4"/>
        <v>5450.27</v>
      </c>
    </row>
    <row r="56" spans="1:17" ht="15.75" customHeight="1" x14ac:dyDescent="0.25">
      <c r="A56" s="19" t="s">
        <v>61</v>
      </c>
      <c r="B56" s="2" t="s">
        <v>17</v>
      </c>
      <c r="C56" s="3">
        <v>1</v>
      </c>
      <c r="D56" s="3" t="s">
        <v>21</v>
      </c>
      <c r="E56" s="18">
        <v>8874.18</v>
      </c>
      <c r="F56" s="4"/>
      <c r="G56" s="4"/>
      <c r="H56" s="4">
        <f t="shared" si="14"/>
        <v>0</v>
      </c>
      <c r="I56" s="4">
        <f t="shared" si="2"/>
        <v>11676.552631578947</v>
      </c>
      <c r="J56" s="4">
        <f t="shared" si="1"/>
        <v>11676.552631578947</v>
      </c>
      <c r="K56" s="4">
        <v>981.39</v>
      </c>
      <c r="L56" s="4">
        <v>1459.5690789473683</v>
      </c>
      <c r="M56" s="4"/>
      <c r="N56" s="4"/>
      <c r="O56" s="4"/>
      <c r="P56" s="4">
        <v>215.26</v>
      </c>
      <c r="Q56" s="4">
        <f t="shared" si="4"/>
        <v>4221.83</v>
      </c>
    </row>
    <row r="57" spans="1:17" ht="15.75" customHeight="1" x14ac:dyDescent="0.25">
      <c r="A57" s="10" t="s">
        <v>118</v>
      </c>
      <c r="B57" s="2" t="s">
        <v>17</v>
      </c>
      <c r="C57" s="3">
        <v>1</v>
      </c>
      <c r="D57" s="3" t="s">
        <v>21</v>
      </c>
      <c r="E57" s="4">
        <v>6094.12</v>
      </c>
      <c r="F57" s="4"/>
      <c r="G57" s="4"/>
      <c r="H57" s="4">
        <f t="shared" si="14"/>
        <v>0</v>
      </c>
      <c r="I57" s="4">
        <f t="shared" si="2"/>
        <v>8018.5789473684217</v>
      </c>
      <c r="J57" s="4">
        <f t="shared" si="1"/>
        <v>8018.5789473684217</v>
      </c>
      <c r="K57" s="4">
        <v>555.23</v>
      </c>
      <c r="L57" s="4">
        <v>1002.3223684210527</v>
      </c>
      <c r="M57" s="4"/>
      <c r="N57" s="4"/>
      <c r="O57" s="4"/>
      <c r="P57" s="4">
        <v>30.87</v>
      </c>
      <c r="Q57" s="4">
        <f t="shared" si="4"/>
        <v>3016.19</v>
      </c>
    </row>
    <row r="58" spans="1:17" ht="15.75" customHeight="1" x14ac:dyDescent="0.25">
      <c r="A58" s="10" t="s">
        <v>62</v>
      </c>
      <c r="B58" s="2" t="s">
        <v>17</v>
      </c>
      <c r="C58" s="3">
        <v>1</v>
      </c>
      <c r="D58" s="3" t="s">
        <v>21</v>
      </c>
      <c r="E58" s="4">
        <v>6291.94</v>
      </c>
      <c r="F58" s="4"/>
      <c r="G58" s="4"/>
      <c r="H58" s="4">
        <f t="shared" si="14"/>
        <v>0</v>
      </c>
      <c r="I58" s="4">
        <f t="shared" si="2"/>
        <v>8278.8684210526317</v>
      </c>
      <c r="J58" s="4">
        <f t="shared" si="1"/>
        <v>8278.8684210526317</v>
      </c>
      <c r="K58" s="4">
        <v>561.49</v>
      </c>
      <c r="L58" s="4">
        <v>1034.8599999999999</v>
      </c>
      <c r="M58" s="4"/>
      <c r="N58" s="4"/>
      <c r="O58" s="4"/>
      <c r="P58" s="4">
        <v>48.81</v>
      </c>
      <c r="Q58" s="4">
        <f t="shared" si="4"/>
        <v>3097.16</v>
      </c>
    </row>
    <row r="59" spans="1:17" ht="15.75" customHeight="1" x14ac:dyDescent="0.25">
      <c r="A59" s="10" t="s">
        <v>63</v>
      </c>
      <c r="B59" s="2" t="s">
        <v>17</v>
      </c>
      <c r="C59" s="3">
        <v>1</v>
      </c>
      <c r="D59" s="3" t="s">
        <v>18</v>
      </c>
      <c r="E59" s="4">
        <v>12000</v>
      </c>
      <c r="F59" s="4"/>
      <c r="G59" s="4"/>
      <c r="H59" s="4">
        <f t="shared" si="14"/>
        <v>0</v>
      </c>
      <c r="I59" s="4">
        <f t="shared" si="2"/>
        <v>15789.473684210527</v>
      </c>
      <c r="J59" s="4">
        <f t="shared" si="1"/>
        <v>15789.473684210527</v>
      </c>
      <c r="K59" s="4">
        <v>1917.13</v>
      </c>
      <c r="L59" s="4">
        <v>1917.13</v>
      </c>
      <c r="M59" s="4"/>
      <c r="N59" s="4"/>
      <c r="O59" s="4"/>
      <c r="P59" s="4">
        <v>516.84</v>
      </c>
      <c r="Q59" s="4">
        <f t="shared" si="4"/>
        <v>5483.16</v>
      </c>
    </row>
    <row r="60" spans="1:17" ht="15.75" customHeight="1" x14ac:dyDescent="0.25">
      <c r="A60" s="19" t="s">
        <v>64</v>
      </c>
      <c r="B60" s="2" t="s">
        <v>17</v>
      </c>
      <c r="C60" s="3">
        <v>1</v>
      </c>
      <c r="D60" s="3" t="s">
        <v>18</v>
      </c>
      <c r="E60" s="4">
        <v>12000</v>
      </c>
      <c r="F60" s="4"/>
      <c r="G60" s="4"/>
      <c r="H60" s="4">
        <f t="shared" si="14"/>
        <v>0</v>
      </c>
      <c r="I60" s="4">
        <f t="shared" si="2"/>
        <v>15789.473684210527</v>
      </c>
      <c r="J60" s="4">
        <f t="shared" si="1"/>
        <v>15789.473684210527</v>
      </c>
      <c r="K60" s="4">
        <v>1222.67</v>
      </c>
      <c r="L60" s="4">
        <v>1644.76</v>
      </c>
      <c r="M60" s="4"/>
      <c r="N60" s="4"/>
      <c r="O60" s="4"/>
      <c r="P60" s="4">
        <v>516.84</v>
      </c>
      <c r="Q60" s="4">
        <f t="shared" si="4"/>
        <v>5483.16</v>
      </c>
    </row>
    <row r="61" spans="1:17" ht="15.75" customHeight="1" x14ac:dyDescent="0.25">
      <c r="A61" s="19" t="s">
        <v>105</v>
      </c>
      <c r="B61" s="2" t="s">
        <v>17</v>
      </c>
      <c r="C61" s="3">
        <v>1</v>
      </c>
      <c r="D61" s="3" t="s">
        <v>21</v>
      </c>
      <c r="E61" s="4">
        <v>12001</v>
      </c>
      <c r="F61" s="4"/>
      <c r="G61" s="4"/>
      <c r="H61" s="4">
        <f t="shared" ref="H61" si="15">SUM(G61*C61)</f>
        <v>0</v>
      </c>
      <c r="I61" s="4">
        <f t="shared" ref="I61" si="16">+E61/30.4*40</f>
        <v>15790.78947368421</v>
      </c>
      <c r="J61" s="4">
        <f t="shared" ref="J61" si="17">SUM(I61*C61)</f>
        <v>15790.78947368421</v>
      </c>
      <c r="K61" s="4">
        <v>1222.67</v>
      </c>
      <c r="L61" s="4">
        <v>1644.76</v>
      </c>
      <c r="M61" s="4"/>
      <c r="N61" s="4"/>
      <c r="O61" s="4"/>
      <c r="P61" s="4">
        <v>516.84</v>
      </c>
      <c r="Q61" s="4">
        <f t="shared" ref="Q61" si="18">+(E61/2)-O61-P61</f>
        <v>5483.66</v>
      </c>
    </row>
    <row r="62" spans="1:17" ht="15.75" customHeight="1" x14ac:dyDescent="0.25">
      <c r="A62" s="10" t="s">
        <v>65</v>
      </c>
      <c r="B62" s="2" t="s">
        <v>17</v>
      </c>
      <c r="C62" s="3">
        <v>1</v>
      </c>
      <c r="D62" s="3" t="s">
        <v>18</v>
      </c>
      <c r="E62" s="4">
        <v>12000</v>
      </c>
      <c r="F62" s="4"/>
      <c r="G62" s="4"/>
      <c r="H62" s="4">
        <f t="shared" si="14"/>
        <v>0</v>
      </c>
      <c r="I62" s="4">
        <f t="shared" si="2"/>
        <v>15789.473684210527</v>
      </c>
      <c r="J62" s="4">
        <f t="shared" si="1"/>
        <v>15789.473684210527</v>
      </c>
      <c r="K62" s="4">
        <v>1704.63</v>
      </c>
      <c r="L62" s="4">
        <v>1973.6842105263158</v>
      </c>
      <c r="M62" s="4"/>
      <c r="N62" s="4"/>
      <c r="O62" s="4"/>
      <c r="P62" s="4">
        <v>516.84</v>
      </c>
      <c r="Q62" s="4">
        <f t="shared" si="4"/>
        <v>5483.16</v>
      </c>
    </row>
    <row r="63" spans="1:17" ht="15.75" customHeight="1" x14ac:dyDescent="0.25">
      <c r="A63" s="10" t="s">
        <v>66</v>
      </c>
      <c r="B63" s="2" t="s">
        <v>17</v>
      </c>
      <c r="C63" s="3">
        <v>1</v>
      </c>
      <c r="D63" s="3" t="s">
        <v>18</v>
      </c>
      <c r="E63" s="18">
        <v>12000</v>
      </c>
      <c r="F63" s="18"/>
      <c r="G63" s="18"/>
      <c r="H63" s="18">
        <f t="shared" si="14"/>
        <v>0</v>
      </c>
      <c r="I63" s="4">
        <f t="shared" si="2"/>
        <v>15789.473684210527</v>
      </c>
      <c r="J63" s="4">
        <f t="shared" si="1"/>
        <v>15789.473684210527</v>
      </c>
      <c r="K63" s="4">
        <v>2113.0100000000002</v>
      </c>
      <c r="L63" s="4">
        <v>1973.6842105263158</v>
      </c>
      <c r="M63" s="4"/>
      <c r="N63" s="4"/>
      <c r="O63" s="4"/>
      <c r="P63" s="4">
        <v>724.23</v>
      </c>
      <c r="Q63" s="4">
        <f>+((E63+G63)/2)-O63-P63</f>
        <v>5275.77</v>
      </c>
    </row>
    <row r="64" spans="1:17" ht="15.75" customHeight="1" x14ac:dyDescent="0.25">
      <c r="A64" s="19" t="s">
        <v>106</v>
      </c>
      <c r="B64" s="2" t="s">
        <v>17</v>
      </c>
      <c r="C64" s="3">
        <v>1</v>
      </c>
      <c r="D64" s="3" t="s">
        <v>21</v>
      </c>
      <c r="E64" s="20">
        <v>10046</v>
      </c>
      <c r="F64" s="4"/>
      <c r="G64" s="4"/>
      <c r="H64" s="4">
        <f t="shared" si="14"/>
        <v>0</v>
      </c>
      <c r="I64" s="4">
        <f t="shared" si="2"/>
        <v>13218.42105263158</v>
      </c>
      <c r="J64" s="4">
        <f t="shared" si="1"/>
        <v>13218.42105263158</v>
      </c>
      <c r="K64" s="4">
        <v>917.37</v>
      </c>
      <c r="L64" s="4">
        <v>1652.3</v>
      </c>
      <c r="M64" s="4"/>
      <c r="N64" s="4"/>
      <c r="O64" s="4"/>
      <c r="P64" s="4">
        <v>279</v>
      </c>
      <c r="Q64" s="4">
        <f t="shared" si="4"/>
        <v>4744</v>
      </c>
    </row>
    <row r="65" spans="1:17" ht="15.75" customHeight="1" x14ac:dyDescent="0.25">
      <c r="A65" s="10" t="s">
        <v>67</v>
      </c>
      <c r="B65" s="2" t="s">
        <v>17</v>
      </c>
      <c r="C65" s="3">
        <v>1</v>
      </c>
      <c r="D65" s="3" t="s">
        <v>18</v>
      </c>
      <c r="E65" s="18">
        <v>15008.16</v>
      </c>
      <c r="F65" s="4"/>
      <c r="G65" s="4"/>
      <c r="H65" s="4">
        <f t="shared" si="14"/>
        <v>0</v>
      </c>
      <c r="I65" s="4">
        <f t="shared" si="2"/>
        <v>19747.578947368424</v>
      </c>
      <c r="J65" s="4">
        <f t="shared" si="1"/>
        <v>19747.578947368424</v>
      </c>
      <c r="K65" s="4">
        <v>2470.2600000000002</v>
      </c>
      <c r="L65" s="4">
        <v>2468.4499999999998</v>
      </c>
      <c r="M65" s="4"/>
      <c r="N65" s="4"/>
      <c r="O65" s="4"/>
      <c r="P65" s="4">
        <v>776.81</v>
      </c>
      <c r="Q65" s="4">
        <f t="shared" si="4"/>
        <v>6727.27</v>
      </c>
    </row>
    <row r="66" spans="1:17" ht="15.75" customHeight="1" x14ac:dyDescent="0.25">
      <c r="A66" s="19" t="s">
        <v>120</v>
      </c>
      <c r="B66" s="2" t="s">
        <v>17</v>
      </c>
      <c r="C66" s="3">
        <v>1</v>
      </c>
      <c r="D66" s="3" t="s">
        <v>21</v>
      </c>
      <c r="E66" s="17">
        <v>12000</v>
      </c>
      <c r="F66" s="4"/>
      <c r="G66" s="4"/>
      <c r="H66" s="4">
        <f t="shared" si="14"/>
        <v>0</v>
      </c>
      <c r="I66" s="4">
        <f t="shared" si="2"/>
        <v>15789.473684210527</v>
      </c>
      <c r="J66" s="4">
        <f t="shared" si="1"/>
        <v>15789.473684210527</v>
      </c>
      <c r="K66" s="4">
        <v>1704.62</v>
      </c>
      <c r="L66" s="4">
        <v>1973.6842105263158</v>
      </c>
      <c r="M66" s="4"/>
      <c r="N66" s="4"/>
      <c r="O66" s="4"/>
      <c r="P66" s="4">
        <v>516.84</v>
      </c>
      <c r="Q66" s="4">
        <f t="shared" si="4"/>
        <v>5483.16</v>
      </c>
    </row>
    <row r="67" spans="1:17" ht="15.75" customHeight="1" x14ac:dyDescent="0.25">
      <c r="A67" s="10" t="s">
        <v>107</v>
      </c>
      <c r="B67" s="2" t="s">
        <v>17</v>
      </c>
      <c r="C67" s="3">
        <v>1</v>
      </c>
      <c r="D67" s="3" t="s">
        <v>21</v>
      </c>
      <c r="E67" s="18">
        <v>3893.14</v>
      </c>
      <c r="F67" s="4"/>
      <c r="G67" s="4"/>
      <c r="H67" s="4">
        <f t="shared" si="14"/>
        <v>0</v>
      </c>
      <c r="I67" s="4">
        <f t="shared" si="2"/>
        <v>5122.5526315789475</v>
      </c>
      <c r="J67" s="4">
        <f t="shared" si="1"/>
        <v>5122.5526315789475</v>
      </c>
      <c r="K67" s="4">
        <v>279.39999999999998</v>
      </c>
      <c r="L67" s="4">
        <v>610.98355263157896</v>
      </c>
      <c r="M67" s="4"/>
      <c r="N67" s="4"/>
      <c r="O67" s="4"/>
      <c r="P67" s="4">
        <v>0</v>
      </c>
      <c r="Q67" s="4">
        <f t="shared" si="4"/>
        <v>1946.57</v>
      </c>
    </row>
    <row r="68" spans="1:17" ht="15.75" customHeight="1" x14ac:dyDescent="0.25">
      <c r="A68" s="10" t="s">
        <v>108</v>
      </c>
      <c r="B68" s="2" t="s">
        <v>17</v>
      </c>
      <c r="C68" s="3">
        <v>1</v>
      </c>
      <c r="D68" s="3" t="s">
        <v>21</v>
      </c>
      <c r="E68" s="18">
        <v>7501</v>
      </c>
      <c r="F68" s="4"/>
      <c r="G68" s="4"/>
      <c r="H68" s="4">
        <f t="shared" si="14"/>
        <v>0</v>
      </c>
      <c r="I68" s="4">
        <f t="shared" si="2"/>
        <v>9869.7368421052633</v>
      </c>
      <c r="J68" s="4">
        <f t="shared" si="1"/>
        <v>9869.7368421052633</v>
      </c>
      <c r="K68" s="4">
        <v>541.12</v>
      </c>
      <c r="L68" s="4">
        <v>1151.32</v>
      </c>
      <c r="M68" s="4"/>
      <c r="N68" s="4"/>
      <c r="O68" s="4"/>
      <c r="P68" s="4">
        <v>250.5</v>
      </c>
      <c r="Q68" s="4">
        <v>3500</v>
      </c>
    </row>
    <row r="69" spans="1:17" ht="15.75" customHeight="1" x14ac:dyDescent="0.25">
      <c r="A69" s="10" t="s">
        <v>69</v>
      </c>
      <c r="B69" s="2" t="s">
        <v>17</v>
      </c>
      <c r="C69" s="3">
        <v>1</v>
      </c>
      <c r="D69" s="3" t="s">
        <v>21</v>
      </c>
      <c r="E69" s="18">
        <v>9074.32</v>
      </c>
      <c r="F69" s="4"/>
      <c r="G69" s="4"/>
      <c r="H69" s="4">
        <f>SUM(G69*C69)</f>
        <v>0</v>
      </c>
      <c r="I69" s="4">
        <f>+E69/30.4*40</f>
        <v>11939.894736842105</v>
      </c>
      <c r="J69" s="4">
        <f>SUM(I69*C69)</f>
        <v>11939.894736842105</v>
      </c>
      <c r="K69" s="4">
        <v>684.95</v>
      </c>
      <c r="L69" s="4">
        <v>1492.49</v>
      </c>
      <c r="M69" s="4"/>
      <c r="N69" s="4"/>
      <c r="O69" s="4">
        <v>165.65</v>
      </c>
      <c r="P69" s="4">
        <v>336.64</v>
      </c>
      <c r="Q69" s="4">
        <f>+(E69/2)-O69-P69</f>
        <v>4034.8700000000003</v>
      </c>
    </row>
    <row r="70" spans="1:17" ht="15.75" customHeight="1" x14ac:dyDescent="0.25">
      <c r="A70" s="21" t="s">
        <v>68</v>
      </c>
      <c r="B70" s="2" t="s">
        <v>17</v>
      </c>
      <c r="C70" s="22">
        <v>2</v>
      </c>
      <c r="D70" s="22" t="s">
        <v>21</v>
      </c>
      <c r="E70" s="23">
        <v>10000</v>
      </c>
      <c r="F70" s="14"/>
      <c r="G70" s="14">
        <v>2312.14</v>
      </c>
      <c r="H70" s="14">
        <f t="shared" si="14"/>
        <v>4624.28</v>
      </c>
      <c r="I70" s="14">
        <f t="shared" si="2"/>
        <v>13157.894736842107</v>
      </c>
      <c r="J70" s="14">
        <f t="shared" si="1"/>
        <v>26315.789473684214</v>
      </c>
      <c r="K70" s="14">
        <v>122.67</v>
      </c>
      <c r="L70" s="14">
        <v>1644.7368421052633</v>
      </c>
      <c r="M70" s="14"/>
      <c r="N70" s="14"/>
      <c r="O70" s="14">
        <v>249.73</v>
      </c>
      <c r="P70" s="14">
        <v>541.72</v>
      </c>
      <c r="Q70" s="14">
        <f>+((E70+G70)/2)-O70-P70</f>
        <v>5364.62</v>
      </c>
    </row>
    <row r="71" spans="1:17" ht="15.75" customHeight="1" x14ac:dyDescent="0.25">
      <c r="A71" s="24" t="s">
        <v>109</v>
      </c>
      <c r="B71" s="2" t="s">
        <v>17</v>
      </c>
      <c r="C71" s="25">
        <v>1</v>
      </c>
      <c r="D71" s="25" t="s">
        <v>21</v>
      </c>
      <c r="E71" s="18">
        <v>6500</v>
      </c>
      <c r="F71" s="4"/>
      <c r="G71" s="4"/>
      <c r="H71" s="4">
        <f t="shared" ref="H71:H72" si="19">SUM(G71*C71)</f>
        <v>0</v>
      </c>
      <c r="I71" s="4">
        <f t="shared" ref="I71:I72" si="20">+E71/30.4*40</f>
        <v>8552.6315789473683</v>
      </c>
      <c r="J71" s="4">
        <f t="shared" ref="J71:J72" si="21">SUM(I71*C71)</f>
        <v>8552.6315789473683</v>
      </c>
      <c r="K71" s="4">
        <v>541.12</v>
      </c>
      <c r="L71" s="4">
        <v>1151.32</v>
      </c>
      <c r="M71" s="4"/>
      <c r="N71" s="4"/>
      <c r="O71" s="4"/>
      <c r="P71" s="4">
        <v>0</v>
      </c>
      <c r="Q71" s="4">
        <v>3250</v>
      </c>
    </row>
    <row r="72" spans="1:17" ht="15" customHeight="1" x14ac:dyDescent="0.25">
      <c r="A72" s="19" t="s">
        <v>70</v>
      </c>
      <c r="B72" s="2" t="s">
        <v>17</v>
      </c>
      <c r="C72" s="3">
        <v>1</v>
      </c>
      <c r="D72" s="3" t="s">
        <v>21</v>
      </c>
      <c r="E72" s="18">
        <v>7501</v>
      </c>
      <c r="F72" s="4"/>
      <c r="G72" s="4"/>
      <c r="H72" s="4">
        <f t="shared" si="19"/>
        <v>0</v>
      </c>
      <c r="I72" s="4">
        <f t="shared" si="20"/>
        <v>9869.7368421052633</v>
      </c>
      <c r="J72" s="4">
        <f t="shared" si="21"/>
        <v>9869.7368421052633</v>
      </c>
      <c r="K72" s="4">
        <v>541.12</v>
      </c>
      <c r="L72" s="4">
        <v>1151.32</v>
      </c>
      <c r="M72" s="4"/>
      <c r="N72" s="4"/>
      <c r="O72" s="4"/>
      <c r="P72" s="4">
        <v>250.5</v>
      </c>
      <c r="Q72" s="4">
        <v>3500</v>
      </c>
    </row>
    <row r="73" spans="1:17" ht="15.75" customHeight="1" x14ac:dyDescent="0.25">
      <c r="A73" s="26" t="s">
        <v>71</v>
      </c>
      <c r="B73" s="2" t="s">
        <v>17</v>
      </c>
      <c r="C73" s="22">
        <v>2</v>
      </c>
      <c r="D73" s="22" t="s">
        <v>21</v>
      </c>
      <c r="E73" s="23">
        <v>11000</v>
      </c>
      <c r="F73" s="14"/>
      <c r="G73" s="14"/>
      <c r="H73" s="14">
        <f>SUM(G73*C73)</f>
        <v>0</v>
      </c>
      <c r="I73" s="14">
        <f t="shared" ref="I73:I88" si="22">+E73/30.4*40</f>
        <v>14473.684210526317</v>
      </c>
      <c r="J73" s="14">
        <f t="shared" ref="J73:J90" si="23">SUM(I73*C73)</f>
        <v>28947.368421052633</v>
      </c>
      <c r="K73" s="14">
        <v>1458.46</v>
      </c>
      <c r="L73" s="14">
        <v>1809.21</v>
      </c>
      <c r="M73" s="14"/>
      <c r="N73" s="14"/>
      <c r="O73" s="14"/>
      <c r="P73" s="14">
        <v>500</v>
      </c>
      <c r="Q73" s="14">
        <f>+(E73/2)-O73-P73</f>
        <v>5000</v>
      </c>
    </row>
    <row r="74" spans="1:17" ht="15.75" customHeight="1" x14ac:dyDescent="0.25">
      <c r="A74" s="27" t="s">
        <v>72</v>
      </c>
      <c r="B74" s="2" t="s">
        <v>17</v>
      </c>
      <c r="C74" s="25">
        <v>2</v>
      </c>
      <c r="D74" s="25" t="s">
        <v>21</v>
      </c>
      <c r="E74" s="28">
        <v>9263.7900000000009</v>
      </c>
      <c r="F74" s="7"/>
      <c r="G74" s="7"/>
      <c r="H74" s="7">
        <f>SUM(G74*C74)</f>
        <v>0</v>
      </c>
      <c r="I74" s="7">
        <f t="shared" si="22"/>
        <v>12189.197368421055</v>
      </c>
      <c r="J74" s="7">
        <f t="shared" si="23"/>
        <v>24378.39473684211</v>
      </c>
      <c r="K74" s="7">
        <v>409.39</v>
      </c>
      <c r="L74" s="7">
        <v>1523.65</v>
      </c>
      <c r="M74" s="7"/>
      <c r="N74" s="7"/>
      <c r="O74" s="7">
        <v>283.54000000000002</v>
      </c>
      <c r="P74" s="7">
        <v>348.36</v>
      </c>
      <c r="Q74" s="7">
        <f>+(E74/2)-P74-O74</f>
        <v>3999.9950000000008</v>
      </c>
    </row>
    <row r="75" spans="1:17" ht="15.75" customHeight="1" x14ac:dyDescent="0.25">
      <c r="A75" s="27" t="s">
        <v>73</v>
      </c>
      <c r="B75" s="2" t="s">
        <v>17</v>
      </c>
      <c r="C75" s="25">
        <v>1</v>
      </c>
      <c r="D75" s="25" t="s">
        <v>21</v>
      </c>
      <c r="E75" s="28">
        <f>4327.65*2</f>
        <v>8655.2999999999993</v>
      </c>
      <c r="F75" s="7"/>
      <c r="G75" s="7"/>
      <c r="H75" s="7"/>
      <c r="I75" s="7">
        <f t="shared" si="22"/>
        <v>11388.552631578948</v>
      </c>
      <c r="J75" s="7">
        <f t="shared" si="23"/>
        <v>11388.552631578948</v>
      </c>
      <c r="K75" s="7">
        <v>1484.89</v>
      </c>
      <c r="L75" s="7">
        <v>1350.74</v>
      </c>
      <c r="M75" s="7"/>
      <c r="N75" s="7"/>
      <c r="O75" s="7"/>
      <c r="P75" s="7">
        <v>314.37</v>
      </c>
      <c r="Q75" s="7">
        <f>+(E75/2)-O75-P75</f>
        <v>4013.2799999999997</v>
      </c>
    </row>
    <row r="76" spans="1:17" ht="15.75" customHeight="1" x14ac:dyDescent="0.25">
      <c r="A76" s="27" t="s">
        <v>74</v>
      </c>
      <c r="B76" s="2" t="s">
        <v>17</v>
      </c>
      <c r="C76" s="25">
        <v>1</v>
      </c>
      <c r="D76" s="25" t="s">
        <v>21</v>
      </c>
      <c r="E76" s="28">
        <v>8991.84</v>
      </c>
      <c r="F76" s="7"/>
      <c r="G76" s="7"/>
      <c r="H76" s="7"/>
      <c r="I76" s="7">
        <f t="shared" si="22"/>
        <v>11831.368421052632</v>
      </c>
      <c r="J76" s="7">
        <f t="shared" si="23"/>
        <v>11831.368421052632</v>
      </c>
      <c r="K76" s="7">
        <v>720.05</v>
      </c>
      <c r="L76" s="7">
        <v>1350.74</v>
      </c>
      <c r="M76" s="7"/>
      <c r="N76" s="7"/>
      <c r="O76" s="7"/>
      <c r="P76" s="7">
        <v>221.66</v>
      </c>
      <c r="Q76" s="7">
        <f>+(E76/2)-O76-P76</f>
        <v>4274.26</v>
      </c>
    </row>
    <row r="77" spans="1:17" ht="15.75" customHeight="1" x14ac:dyDescent="0.25">
      <c r="A77" s="27" t="s">
        <v>119</v>
      </c>
      <c r="B77" s="2" t="s">
        <v>17</v>
      </c>
      <c r="C77" s="25">
        <v>1</v>
      </c>
      <c r="D77" s="25" t="s">
        <v>21</v>
      </c>
      <c r="E77" s="28">
        <v>7000</v>
      </c>
      <c r="F77" s="7"/>
      <c r="G77" s="7"/>
      <c r="H77" s="7"/>
      <c r="I77" s="7">
        <f t="shared" si="22"/>
        <v>9210.5263157894733</v>
      </c>
      <c r="J77" s="7">
        <f t="shared" si="23"/>
        <v>9210.5263157894733</v>
      </c>
      <c r="K77" s="7">
        <v>458</v>
      </c>
      <c r="L77" s="7">
        <v>1151.32</v>
      </c>
      <c r="M77" s="7"/>
      <c r="N77" s="7"/>
      <c r="O77" s="7"/>
      <c r="P77" s="7">
        <v>98.56</v>
      </c>
      <c r="Q77" s="7">
        <v>3401.44</v>
      </c>
    </row>
    <row r="78" spans="1:17" ht="15.75" customHeight="1" x14ac:dyDescent="0.25">
      <c r="A78" s="21" t="s">
        <v>75</v>
      </c>
      <c r="B78" s="2" t="s">
        <v>17</v>
      </c>
      <c r="C78" s="22">
        <v>1</v>
      </c>
      <c r="D78" s="22" t="s">
        <v>21</v>
      </c>
      <c r="E78" s="23">
        <v>8992.2800000000007</v>
      </c>
      <c r="F78" s="14"/>
      <c r="G78" s="14"/>
      <c r="H78" s="14">
        <f t="shared" ref="H78:H87" si="24">SUM(G78*C78)</f>
        <v>0</v>
      </c>
      <c r="I78" s="14">
        <f t="shared" si="22"/>
        <v>11831.947368421053</v>
      </c>
      <c r="J78" s="14">
        <f t="shared" si="23"/>
        <v>11831.947368421053</v>
      </c>
      <c r="K78" s="14">
        <v>1006.26</v>
      </c>
      <c r="L78" s="14">
        <v>1478.9934210526317</v>
      </c>
      <c r="M78" s="14"/>
      <c r="N78" s="14"/>
      <c r="O78" s="14"/>
      <c r="P78" s="14">
        <v>221.66</v>
      </c>
      <c r="Q78" s="14">
        <f>+(E78/2)-O78-P78</f>
        <v>4274.4800000000005</v>
      </c>
    </row>
    <row r="79" spans="1:17" ht="15.75" customHeight="1" x14ac:dyDescent="0.25">
      <c r="A79" s="24" t="s">
        <v>76</v>
      </c>
      <c r="B79" s="2" t="s">
        <v>17</v>
      </c>
      <c r="C79" s="25">
        <v>1</v>
      </c>
      <c r="D79" s="25" t="s">
        <v>21</v>
      </c>
      <c r="E79" s="28">
        <v>9263.7900000000009</v>
      </c>
      <c r="F79" s="7"/>
      <c r="G79" s="7"/>
      <c r="H79" s="7">
        <f t="shared" si="24"/>
        <v>0</v>
      </c>
      <c r="I79" s="7">
        <f t="shared" si="22"/>
        <v>12189.197368421055</v>
      </c>
      <c r="J79" s="7">
        <f t="shared" si="23"/>
        <v>12189.197368421055</v>
      </c>
      <c r="K79" s="7">
        <v>811.5</v>
      </c>
      <c r="L79" s="7">
        <v>1296.6447368421054</v>
      </c>
      <c r="M79" s="7"/>
      <c r="N79" s="7"/>
      <c r="O79" s="7">
        <v>283.54000000000002</v>
      </c>
      <c r="P79" s="7">
        <v>348.36</v>
      </c>
      <c r="Q79" s="7">
        <f>+(E79/2)-O79-P79</f>
        <v>3999.9950000000003</v>
      </c>
    </row>
    <row r="80" spans="1:17" ht="15.75" customHeight="1" x14ac:dyDescent="0.25">
      <c r="A80" s="9" t="s">
        <v>110</v>
      </c>
      <c r="B80" s="2" t="s">
        <v>17</v>
      </c>
      <c r="C80" s="6">
        <v>1</v>
      </c>
      <c r="D80" s="6" t="s">
        <v>21</v>
      </c>
      <c r="E80" s="7">
        <v>9263.7900000000009</v>
      </c>
      <c r="F80" s="29"/>
      <c r="G80" s="29"/>
      <c r="H80" s="7">
        <f t="shared" si="24"/>
        <v>0</v>
      </c>
      <c r="I80" s="7">
        <f t="shared" si="22"/>
        <v>12189.197368421055</v>
      </c>
      <c r="J80" s="7">
        <f t="shared" si="23"/>
        <v>12189.197368421055</v>
      </c>
      <c r="K80" s="7">
        <v>409.39</v>
      </c>
      <c r="L80" s="7">
        <v>1523.65</v>
      </c>
      <c r="M80" s="7"/>
      <c r="N80" s="29"/>
      <c r="O80" s="29"/>
      <c r="P80" s="7">
        <v>348.36</v>
      </c>
      <c r="Q80" s="7">
        <v>4000</v>
      </c>
    </row>
    <row r="81" spans="1:17" ht="15.75" customHeight="1" x14ac:dyDescent="0.25">
      <c r="A81" s="10" t="s">
        <v>77</v>
      </c>
      <c r="B81" s="2" t="s">
        <v>17</v>
      </c>
      <c r="C81" s="3">
        <v>1</v>
      </c>
      <c r="D81" s="3" t="s">
        <v>18</v>
      </c>
      <c r="E81" s="18">
        <v>25000</v>
      </c>
      <c r="F81" s="4"/>
      <c r="G81" s="4"/>
      <c r="H81" s="4">
        <f t="shared" si="24"/>
        <v>0</v>
      </c>
      <c r="I81" s="4">
        <f t="shared" si="22"/>
        <v>32894.73684210526</v>
      </c>
      <c r="J81" s="4">
        <f t="shared" si="23"/>
        <v>32894.73684210526</v>
      </c>
      <c r="K81" s="4">
        <v>5394.14</v>
      </c>
      <c r="L81" s="4">
        <v>4111.8421052631575</v>
      </c>
      <c r="M81" s="4"/>
      <c r="N81" s="4"/>
      <c r="O81" s="4">
        <v>456.66</v>
      </c>
      <c r="P81" s="4">
        <v>1836.98</v>
      </c>
      <c r="Q81" s="4">
        <f t="shared" ref="Q81:Q88" si="25">+(E81/2)-O81-P81</f>
        <v>10206.36</v>
      </c>
    </row>
    <row r="82" spans="1:17" ht="15.75" customHeight="1" x14ac:dyDescent="0.25">
      <c r="A82" s="10" t="s">
        <v>78</v>
      </c>
      <c r="B82" s="2" t="s">
        <v>17</v>
      </c>
      <c r="C82" s="3">
        <v>1</v>
      </c>
      <c r="D82" s="3" t="s">
        <v>21</v>
      </c>
      <c r="E82" s="18">
        <v>13757.74</v>
      </c>
      <c r="F82" s="4"/>
      <c r="G82" s="4">
        <v>709.85</v>
      </c>
      <c r="H82" s="4">
        <f t="shared" si="24"/>
        <v>709.85</v>
      </c>
      <c r="I82" s="4">
        <f t="shared" si="22"/>
        <v>18102.28947368421</v>
      </c>
      <c r="J82" s="4">
        <f t="shared" si="23"/>
        <v>18102.28947368421</v>
      </c>
      <c r="K82" s="4">
        <v>1275.96</v>
      </c>
      <c r="L82" s="4">
        <v>1977.08</v>
      </c>
      <c r="M82" s="4"/>
      <c r="N82" s="4"/>
      <c r="O82" s="4">
        <v>156.71</v>
      </c>
      <c r="P82" s="4">
        <v>775.09</v>
      </c>
      <c r="Q82" s="4">
        <f>+(E82+G82)/2-O82-P82</f>
        <v>6301.9949999999999</v>
      </c>
    </row>
    <row r="83" spans="1:17" ht="15.75" customHeight="1" x14ac:dyDescent="0.25">
      <c r="A83" s="10" t="s">
        <v>80</v>
      </c>
      <c r="B83" s="2" t="s">
        <v>17</v>
      </c>
      <c r="C83" s="3">
        <v>1</v>
      </c>
      <c r="D83" s="3" t="s">
        <v>21</v>
      </c>
      <c r="E83" s="18">
        <v>10763.82</v>
      </c>
      <c r="F83" s="4"/>
      <c r="H83" s="4">
        <f t="shared" si="24"/>
        <v>0</v>
      </c>
      <c r="I83" s="4">
        <f t="shared" si="22"/>
        <v>14162.92105263158</v>
      </c>
      <c r="J83" s="4">
        <f t="shared" si="23"/>
        <v>14162.92105263158</v>
      </c>
      <c r="K83" s="4">
        <v>658.31</v>
      </c>
      <c r="L83" s="4">
        <v>1120.641447368421</v>
      </c>
      <c r="M83" s="4"/>
      <c r="N83" s="4"/>
      <c r="O83" s="4"/>
      <c r="P83" s="4">
        <v>426.92</v>
      </c>
      <c r="Q83" s="4">
        <f t="shared" ref="Q83:Q84" si="26">+(E83+G83)/2-O83-P83</f>
        <v>4954.99</v>
      </c>
    </row>
    <row r="84" spans="1:17" ht="15.75" customHeight="1" x14ac:dyDescent="0.25">
      <c r="A84" s="10" t="s">
        <v>79</v>
      </c>
      <c r="B84" s="2" t="s">
        <v>17</v>
      </c>
      <c r="C84" s="3">
        <v>1</v>
      </c>
      <c r="D84" s="3" t="s">
        <v>21</v>
      </c>
      <c r="E84" s="18">
        <v>13757.75</v>
      </c>
      <c r="F84" s="4"/>
      <c r="G84" s="4">
        <v>706.85</v>
      </c>
      <c r="H84" s="4">
        <f t="shared" si="24"/>
        <v>706.85</v>
      </c>
      <c r="I84" s="4">
        <f t="shared" si="22"/>
        <v>18102.302631578947</v>
      </c>
      <c r="J84" s="4">
        <f t="shared" si="23"/>
        <v>18102.302631578947</v>
      </c>
      <c r="K84" s="4">
        <v>1275.96</v>
      </c>
      <c r="L84" s="4">
        <v>2262.79</v>
      </c>
      <c r="M84" s="4"/>
      <c r="N84" s="4"/>
      <c r="O84" s="4">
        <v>251.17</v>
      </c>
      <c r="P84" s="4">
        <v>775.09</v>
      </c>
      <c r="Q84" s="4">
        <f t="shared" si="26"/>
        <v>6206.04</v>
      </c>
    </row>
    <row r="85" spans="1:17" ht="15.75" customHeight="1" x14ac:dyDescent="0.25">
      <c r="A85" s="10" t="s">
        <v>81</v>
      </c>
      <c r="B85" s="2" t="s">
        <v>17</v>
      </c>
      <c r="C85" s="3">
        <v>1</v>
      </c>
      <c r="D85" s="3" t="s">
        <v>21</v>
      </c>
      <c r="E85" s="18">
        <v>10005.24</v>
      </c>
      <c r="F85" s="4"/>
      <c r="G85" s="4"/>
      <c r="H85" s="4">
        <f t="shared" si="24"/>
        <v>0</v>
      </c>
      <c r="I85" s="4">
        <f t="shared" si="22"/>
        <v>13164.789473684212</v>
      </c>
      <c r="J85" s="4">
        <f t="shared" si="23"/>
        <v>13164.789473684212</v>
      </c>
      <c r="K85" s="4">
        <v>1344.31</v>
      </c>
      <c r="L85" s="4">
        <v>1729.5855263157896</v>
      </c>
      <c r="M85" s="4"/>
      <c r="N85" s="4"/>
      <c r="O85" s="4">
        <v>182.22</v>
      </c>
      <c r="P85" s="4">
        <v>385.65</v>
      </c>
      <c r="Q85" s="4">
        <f t="shared" si="25"/>
        <v>4434.75</v>
      </c>
    </row>
    <row r="86" spans="1:17" ht="15.75" customHeight="1" x14ac:dyDescent="0.25">
      <c r="A86" s="10" t="s">
        <v>82</v>
      </c>
      <c r="B86" s="2" t="s">
        <v>17</v>
      </c>
      <c r="C86" s="3">
        <v>1</v>
      </c>
      <c r="D86" s="3" t="s">
        <v>21</v>
      </c>
      <c r="E86" s="18">
        <v>10760.2</v>
      </c>
      <c r="F86" s="4"/>
      <c r="G86" s="4"/>
      <c r="H86" s="4">
        <f t="shared" si="24"/>
        <v>0</v>
      </c>
      <c r="I86" s="4">
        <f t="shared" si="22"/>
        <v>14158.157894736843</v>
      </c>
      <c r="J86" s="4">
        <f t="shared" si="23"/>
        <v>14158.157894736843</v>
      </c>
      <c r="K86" s="4">
        <v>882.04</v>
      </c>
      <c r="L86" s="4">
        <v>1377.6875</v>
      </c>
      <c r="M86" s="4"/>
      <c r="N86" s="4"/>
      <c r="O86" s="4"/>
      <c r="P86" s="4">
        <v>426.72</v>
      </c>
      <c r="Q86" s="4">
        <f t="shared" si="25"/>
        <v>4953.38</v>
      </c>
    </row>
    <row r="87" spans="1:17" ht="15.75" customHeight="1" x14ac:dyDescent="0.25">
      <c r="A87" s="10" t="s">
        <v>83</v>
      </c>
      <c r="B87" s="2" t="s">
        <v>17</v>
      </c>
      <c r="C87" s="3">
        <v>1</v>
      </c>
      <c r="D87" s="3" t="s">
        <v>21</v>
      </c>
      <c r="E87" s="18">
        <v>8625.5</v>
      </c>
      <c r="F87" s="4"/>
      <c r="G87" s="4"/>
      <c r="H87" s="4">
        <f t="shared" si="24"/>
        <v>0</v>
      </c>
      <c r="I87" s="4">
        <f t="shared" si="22"/>
        <v>11349.342105263158</v>
      </c>
      <c r="J87" s="4">
        <f t="shared" si="23"/>
        <v>11349.342105263158</v>
      </c>
      <c r="K87" s="4">
        <v>882.04</v>
      </c>
      <c r="L87" s="4">
        <v>1377.6875</v>
      </c>
      <c r="M87" s="4"/>
      <c r="N87" s="4"/>
      <c r="O87" s="4"/>
      <c r="P87" s="4">
        <v>312.75</v>
      </c>
      <c r="Q87" s="4">
        <f t="shared" si="25"/>
        <v>4000</v>
      </c>
    </row>
    <row r="88" spans="1:17" ht="15.75" customHeight="1" x14ac:dyDescent="0.25">
      <c r="A88" s="10" t="s">
        <v>84</v>
      </c>
      <c r="B88" s="2" t="s">
        <v>17</v>
      </c>
      <c r="C88" s="3">
        <v>1</v>
      </c>
      <c r="D88" s="3" t="s">
        <v>18</v>
      </c>
      <c r="E88" s="4">
        <v>11892.9</v>
      </c>
      <c r="F88" s="4"/>
      <c r="G88" s="4"/>
      <c r="H88" s="4">
        <f t="shared" ref="H88" si="27">SUM(G88*C88)</f>
        <v>0</v>
      </c>
      <c r="I88" s="4">
        <f t="shared" si="22"/>
        <v>15648.552631578948</v>
      </c>
      <c r="J88" s="4">
        <f t="shared" si="23"/>
        <v>15648.552631578948</v>
      </c>
      <c r="K88" s="4">
        <v>1344.31</v>
      </c>
      <c r="L88" s="4">
        <v>1650.6</v>
      </c>
      <c r="M88" s="4"/>
      <c r="N88" s="4"/>
      <c r="O88" s="4">
        <v>183.22</v>
      </c>
      <c r="P88" s="4">
        <v>507.76</v>
      </c>
      <c r="Q88" s="4">
        <f t="shared" si="25"/>
        <v>5255.4699999999993</v>
      </c>
    </row>
    <row r="89" spans="1:17" ht="15.75" customHeight="1" x14ac:dyDescent="0.25">
      <c r="A89" s="10" t="s">
        <v>45</v>
      </c>
      <c r="B89" s="2" t="s">
        <v>17</v>
      </c>
      <c r="C89" s="3">
        <v>1</v>
      </c>
      <c r="D89" s="3" t="s">
        <v>21</v>
      </c>
      <c r="E89" s="4">
        <v>6941.38</v>
      </c>
      <c r="F89" s="4"/>
      <c r="G89" s="4"/>
      <c r="H89" s="4"/>
      <c r="I89" s="4">
        <f t="shared" ref="I89:I90" si="28">+E89/30.4*40</f>
        <v>9133.3947368421068</v>
      </c>
      <c r="J89" s="4">
        <f t="shared" si="23"/>
        <v>9133.3947368421068</v>
      </c>
      <c r="K89" s="4">
        <v>723.92</v>
      </c>
      <c r="L89" s="4">
        <v>1233.5526315789475</v>
      </c>
      <c r="M89" s="4"/>
      <c r="N89" s="4"/>
      <c r="O89" s="4">
        <v>149.32</v>
      </c>
      <c r="P89" s="4">
        <v>220.69</v>
      </c>
      <c r="Q89" s="4">
        <f t="shared" ref="Q89:Q90" si="29">+(E89/2)-O89-P89</f>
        <v>3100.68</v>
      </c>
    </row>
    <row r="90" spans="1:17" ht="15.75" customHeight="1" x14ac:dyDescent="0.25">
      <c r="A90" s="30" t="s">
        <v>114</v>
      </c>
      <c r="B90" s="2" t="s">
        <v>17</v>
      </c>
      <c r="C90" s="31">
        <v>1</v>
      </c>
      <c r="D90" s="31" t="s">
        <v>18</v>
      </c>
      <c r="E90" s="32">
        <v>12000</v>
      </c>
      <c r="F90" s="32"/>
      <c r="G90" s="32"/>
      <c r="H90" s="32"/>
      <c r="I90" s="32">
        <f t="shared" si="28"/>
        <v>15789.473684210527</v>
      </c>
      <c r="J90" s="32">
        <f t="shared" si="23"/>
        <v>15789.473684210527</v>
      </c>
      <c r="K90" s="32">
        <v>2216.84</v>
      </c>
      <c r="L90" s="32">
        <v>998.67</v>
      </c>
      <c r="M90" s="32"/>
      <c r="N90" s="32"/>
      <c r="O90" s="32">
        <v>0</v>
      </c>
      <c r="P90" s="32">
        <v>516.84</v>
      </c>
      <c r="Q90" s="33">
        <f t="shared" si="29"/>
        <v>5483.16</v>
      </c>
    </row>
    <row r="91" spans="1:17" ht="15.75" customHeight="1" x14ac:dyDescent="0.25">
      <c r="A91" s="38" t="s">
        <v>111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40"/>
    </row>
    <row r="92" spans="1:17" ht="15.75" customHeight="1" x14ac:dyDescent="0.25">
      <c r="A92" s="10" t="s">
        <v>85</v>
      </c>
      <c r="B92" s="2" t="s">
        <v>17</v>
      </c>
      <c r="C92" s="3">
        <v>1</v>
      </c>
      <c r="D92" s="3" t="s">
        <v>18</v>
      </c>
      <c r="E92" s="4">
        <v>20474.189999999999</v>
      </c>
      <c r="F92" s="4"/>
      <c r="G92" s="4"/>
      <c r="H92" s="4">
        <f t="shared" ref="H92:H107" si="30">SUM(G92*C92)</f>
        <v>0</v>
      </c>
      <c r="I92" s="4">
        <v>26939.72</v>
      </c>
      <c r="J92" s="4">
        <f t="shared" ref="J92:J107" si="31">SUM(I92*C92)</f>
        <v>26939.72</v>
      </c>
      <c r="K92" s="4">
        <v>4086.33</v>
      </c>
      <c r="L92" s="4">
        <v>3367.47</v>
      </c>
      <c r="M92" s="4"/>
      <c r="N92" s="4"/>
      <c r="O92" s="4">
        <v>295.14</v>
      </c>
      <c r="P92" s="4">
        <v>1390.44</v>
      </c>
      <c r="Q92" s="4">
        <f>+(E92/2)-O92-P92</f>
        <v>8551.5149999999994</v>
      </c>
    </row>
    <row r="93" spans="1:17" ht="15.75" customHeight="1" x14ac:dyDescent="0.25">
      <c r="A93" s="10" t="s">
        <v>86</v>
      </c>
      <c r="B93" s="2" t="s">
        <v>17</v>
      </c>
      <c r="C93" s="3">
        <v>1</v>
      </c>
      <c r="D93" s="3" t="s">
        <v>18</v>
      </c>
      <c r="E93" s="4">
        <v>16251.09</v>
      </c>
      <c r="F93" s="4"/>
      <c r="G93" s="4"/>
      <c r="H93" s="4">
        <f t="shared" si="30"/>
        <v>0</v>
      </c>
      <c r="I93" s="4">
        <v>21383.01</v>
      </c>
      <c r="J93" s="4">
        <f t="shared" si="31"/>
        <v>21383.01</v>
      </c>
      <c r="K93" s="4">
        <v>2899.41</v>
      </c>
      <c r="L93" s="4">
        <v>2620.4671052631579</v>
      </c>
      <c r="M93" s="4"/>
      <c r="N93" s="4"/>
      <c r="O93" s="4">
        <v>235.12</v>
      </c>
      <c r="P93" s="4">
        <v>1516.54</v>
      </c>
      <c r="Q93" s="4">
        <v>7132.16</v>
      </c>
    </row>
    <row r="94" spans="1:17" ht="15.75" customHeight="1" x14ac:dyDescent="0.25">
      <c r="A94" s="10" t="s">
        <v>87</v>
      </c>
      <c r="B94" s="2" t="s">
        <v>17</v>
      </c>
      <c r="C94" s="3">
        <v>24</v>
      </c>
      <c r="D94" s="3" t="s">
        <v>21</v>
      </c>
      <c r="E94" s="4">
        <v>10764.32</v>
      </c>
      <c r="F94" s="4"/>
      <c r="G94" s="4">
        <v>1096.3599999999999</v>
      </c>
      <c r="H94" s="4">
        <f t="shared" si="30"/>
        <v>26312.639999999999</v>
      </c>
      <c r="I94" s="4">
        <v>14163.58</v>
      </c>
      <c r="J94" s="4">
        <f t="shared" si="31"/>
        <v>339925.92</v>
      </c>
      <c r="K94" s="4">
        <v>1402.89</v>
      </c>
      <c r="L94" s="4">
        <v>1770.45</v>
      </c>
      <c r="M94" s="4"/>
      <c r="N94" s="4"/>
      <c r="O94" s="4">
        <v>156.51</v>
      </c>
      <c r="P94" s="4">
        <v>306.56</v>
      </c>
      <c r="Q94" s="4">
        <f>+((E94+G94)/2)-O94-P94</f>
        <v>5467.2699999999995</v>
      </c>
    </row>
    <row r="95" spans="1:17" ht="15.75" customHeight="1" x14ac:dyDescent="0.25">
      <c r="A95" s="10" t="s">
        <v>88</v>
      </c>
      <c r="B95" s="2" t="s">
        <v>17</v>
      </c>
      <c r="C95" s="3">
        <v>1</v>
      </c>
      <c r="D95" s="3" t="s">
        <v>21</v>
      </c>
      <c r="E95" s="4">
        <v>9878.06</v>
      </c>
      <c r="F95" s="4"/>
      <c r="G95" s="4"/>
      <c r="H95" s="4">
        <f t="shared" si="30"/>
        <v>0</v>
      </c>
      <c r="I95" s="4">
        <v>12997.45</v>
      </c>
      <c r="J95" s="4">
        <f t="shared" si="31"/>
        <v>12997.45</v>
      </c>
      <c r="K95" s="4">
        <v>1193.92</v>
      </c>
      <c r="L95" s="4">
        <v>1624.68</v>
      </c>
      <c r="M95" s="4"/>
      <c r="N95" s="4"/>
      <c r="O95" s="4">
        <v>137.09</v>
      </c>
      <c r="P95" s="4">
        <v>306.56</v>
      </c>
      <c r="Q95" s="4">
        <v>4475.96</v>
      </c>
    </row>
    <row r="96" spans="1:17" ht="15.75" customHeight="1" x14ac:dyDescent="0.25">
      <c r="A96" s="10" t="s">
        <v>89</v>
      </c>
      <c r="B96" s="2" t="s">
        <v>17</v>
      </c>
      <c r="C96" s="3">
        <v>2</v>
      </c>
      <c r="D96" s="3" t="s">
        <v>18</v>
      </c>
      <c r="E96" s="4">
        <v>10764.32</v>
      </c>
      <c r="F96" s="4"/>
      <c r="G96" s="4">
        <v>2643.38</v>
      </c>
      <c r="H96" s="4">
        <f t="shared" si="30"/>
        <v>5286.76</v>
      </c>
      <c r="I96" s="4">
        <v>14163.58</v>
      </c>
      <c r="J96" s="4">
        <f t="shared" si="31"/>
        <v>28327.16</v>
      </c>
      <c r="K96" s="4">
        <v>1402.89</v>
      </c>
      <c r="L96" s="4">
        <v>1770.45</v>
      </c>
      <c r="M96" s="4"/>
      <c r="N96" s="4"/>
      <c r="O96" s="4">
        <v>156.51</v>
      </c>
      <c r="P96" s="4">
        <v>306.56</v>
      </c>
      <c r="Q96" s="4">
        <f>+((E96+G96)/2)-O96-P96</f>
        <v>6240.78</v>
      </c>
    </row>
    <row r="97" spans="1:17" ht="15.75" customHeight="1" x14ac:dyDescent="0.25">
      <c r="A97" s="10" t="s">
        <v>90</v>
      </c>
      <c r="B97" s="2" t="s">
        <v>17</v>
      </c>
      <c r="C97" s="3">
        <v>1</v>
      </c>
      <c r="D97" s="3" t="s">
        <v>21</v>
      </c>
      <c r="E97" s="4">
        <v>10764.32</v>
      </c>
      <c r="F97" s="4"/>
      <c r="G97" s="4"/>
      <c r="H97" s="4">
        <f t="shared" si="30"/>
        <v>0</v>
      </c>
      <c r="I97" s="4">
        <v>14163.58</v>
      </c>
      <c r="J97" s="4">
        <f t="shared" si="31"/>
        <v>14163.58</v>
      </c>
      <c r="K97" s="4">
        <v>1402.89</v>
      </c>
      <c r="L97" s="4">
        <v>1770.45</v>
      </c>
      <c r="M97" s="4"/>
      <c r="N97" s="4"/>
      <c r="O97" s="4"/>
      <c r="P97" s="4">
        <v>613.12</v>
      </c>
      <c r="Q97" s="4">
        <v>4919.09</v>
      </c>
    </row>
    <row r="98" spans="1:17" ht="15.75" customHeight="1" x14ac:dyDescent="0.25">
      <c r="A98" s="10" t="s">
        <v>91</v>
      </c>
      <c r="B98" s="2" t="s">
        <v>17</v>
      </c>
      <c r="C98" s="3">
        <v>2</v>
      </c>
      <c r="D98" s="3" t="s">
        <v>21</v>
      </c>
      <c r="E98" s="4">
        <v>6491.97</v>
      </c>
      <c r="F98" s="4"/>
      <c r="G98" s="4">
        <v>300</v>
      </c>
      <c r="H98" s="4">
        <f t="shared" si="30"/>
        <v>600</v>
      </c>
      <c r="I98" s="4">
        <v>8542.07</v>
      </c>
      <c r="J98" s="4">
        <f t="shared" si="31"/>
        <v>17084.14</v>
      </c>
      <c r="K98" s="4">
        <v>612.28</v>
      </c>
      <c r="L98" s="4">
        <v>1067.76</v>
      </c>
      <c r="M98" s="4"/>
      <c r="N98" s="4"/>
      <c r="O98" s="4">
        <v>103.13</v>
      </c>
      <c r="P98" s="4">
        <v>58.8</v>
      </c>
      <c r="Q98" s="4">
        <v>3113.46</v>
      </c>
    </row>
    <row r="99" spans="1:17" ht="15.75" customHeight="1" x14ac:dyDescent="0.25">
      <c r="A99" s="10" t="s">
        <v>113</v>
      </c>
      <c r="B99" s="2" t="s">
        <v>17</v>
      </c>
      <c r="C99" s="3">
        <v>1</v>
      </c>
      <c r="D99" s="3" t="s">
        <v>21</v>
      </c>
      <c r="E99" s="4">
        <v>10764.32</v>
      </c>
      <c r="F99" s="4"/>
      <c r="G99" s="4"/>
      <c r="H99" s="4"/>
      <c r="I99" s="4">
        <f>+E99/30.4*40</f>
        <v>14163.578947368422</v>
      </c>
      <c r="J99" s="4">
        <f t="shared" ref="J99" si="32">SUM(I99*C99)</f>
        <v>14163.578947368422</v>
      </c>
      <c r="K99" s="4">
        <v>2502.2800000000002</v>
      </c>
      <c r="L99" s="4">
        <v>1770.45</v>
      </c>
      <c r="M99" s="4"/>
      <c r="N99" s="4"/>
      <c r="O99" s="4">
        <v>156.51</v>
      </c>
      <c r="P99" s="4">
        <v>306.56</v>
      </c>
      <c r="Q99" s="4">
        <f>+(E99/2)-O99-P99</f>
        <v>4919.0899999999992</v>
      </c>
    </row>
    <row r="100" spans="1:17" ht="15.75" customHeight="1" x14ac:dyDescent="0.25">
      <c r="A100" s="10" t="s">
        <v>112</v>
      </c>
      <c r="B100" s="2" t="s">
        <v>17</v>
      </c>
      <c r="C100" s="3">
        <v>1</v>
      </c>
      <c r="D100" s="3" t="s">
        <v>21</v>
      </c>
      <c r="E100" s="4">
        <v>10764.32</v>
      </c>
      <c r="F100" s="4"/>
      <c r="G100" s="4">
        <v>1096.3599999999999</v>
      </c>
      <c r="H100" s="4">
        <f t="shared" ref="H100" si="33">SUM(G100*C100)</f>
        <v>1096.3599999999999</v>
      </c>
      <c r="I100" s="4">
        <v>14163.58</v>
      </c>
      <c r="J100" s="4">
        <f t="shared" ref="J100" si="34">SUM(I100*C100)</f>
        <v>14163.58</v>
      </c>
      <c r="K100" s="4">
        <v>1402.89</v>
      </c>
      <c r="L100" s="4">
        <v>1770.45</v>
      </c>
      <c r="M100" s="4"/>
      <c r="N100" s="4"/>
      <c r="O100" s="4">
        <v>156.51</v>
      </c>
      <c r="P100" s="4"/>
      <c r="Q100" s="4">
        <v>4919.09</v>
      </c>
    </row>
    <row r="101" spans="1:17" ht="15.75" customHeight="1" x14ac:dyDescent="0.25">
      <c r="A101" s="19" t="s">
        <v>121</v>
      </c>
      <c r="B101" s="2" t="s">
        <v>17</v>
      </c>
      <c r="C101" s="3">
        <v>1</v>
      </c>
      <c r="D101" s="3" t="s">
        <v>18</v>
      </c>
      <c r="E101" s="4">
        <v>15382.74</v>
      </c>
      <c r="F101" s="4"/>
      <c r="G101" s="4">
        <v>2538.2800000000002</v>
      </c>
      <c r="H101" s="4">
        <f t="shared" si="30"/>
        <v>2538.2800000000002</v>
      </c>
      <c r="I101" s="4">
        <v>20659.48</v>
      </c>
      <c r="J101" s="4">
        <f t="shared" si="31"/>
        <v>20659.48</v>
      </c>
      <c r="K101" s="4">
        <v>2744.87</v>
      </c>
      <c r="L101" s="4">
        <v>3397.94</v>
      </c>
      <c r="M101" s="4"/>
      <c r="N101" s="4"/>
      <c r="O101" s="4">
        <v>155.99</v>
      </c>
      <c r="P101" s="4">
        <v>1079.51</v>
      </c>
      <c r="Q101" s="4">
        <f>+((E101+G101)/2)-O101-P101</f>
        <v>7725.01</v>
      </c>
    </row>
    <row r="102" spans="1:17" ht="15.75" customHeight="1" x14ac:dyDescent="0.25">
      <c r="A102" s="10" t="s">
        <v>122</v>
      </c>
      <c r="B102" s="2" t="s">
        <v>17</v>
      </c>
      <c r="C102" s="3">
        <v>8</v>
      </c>
      <c r="D102" s="3" t="s">
        <v>21</v>
      </c>
      <c r="E102" s="4">
        <v>10764.32</v>
      </c>
      <c r="F102" s="4"/>
      <c r="G102" s="4">
        <v>2192.7199999999998</v>
      </c>
      <c r="H102" s="4">
        <f t="shared" si="30"/>
        <v>17541.759999999998</v>
      </c>
      <c r="I102" s="4">
        <v>14352.43</v>
      </c>
      <c r="J102" s="4">
        <f t="shared" si="31"/>
        <v>114819.44</v>
      </c>
      <c r="K102" s="4">
        <v>1436.73</v>
      </c>
      <c r="L102" s="4">
        <v>2360.6</v>
      </c>
      <c r="M102" s="4"/>
      <c r="N102" s="4"/>
      <c r="O102" s="4">
        <v>156.51</v>
      </c>
      <c r="P102" s="4">
        <v>613.12</v>
      </c>
      <c r="Q102" s="4">
        <v>4919.09</v>
      </c>
    </row>
    <row r="103" spans="1:17" ht="15.75" customHeight="1" x14ac:dyDescent="0.25">
      <c r="A103" s="10" t="s">
        <v>92</v>
      </c>
      <c r="B103" s="2" t="s">
        <v>17</v>
      </c>
      <c r="C103" s="3">
        <v>1</v>
      </c>
      <c r="D103" s="3" t="s">
        <v>18</v>
      </c>
      <c r="E103" s="4">
        <v>14216.55</v>
      </c>
      <c r="F103" s="4"/>
      <c r="G103" s="4"/>
      <c r="H103" s="4">
        <f t="shared" si="30"/>
        <v>0</v>
      </c>
      <c r="I103" s="4">
        <v>18705.990000000002</v>
      </c>
      <c r="J103" s="4">
        <f t="shared" si="31"/>
        <v>18705.990000000002</v>
      </c>
      <c r="K103" s="4">
        <v>2327.6</v>
      </c>
      <c r="L103" s="4">
        <v>3076.64</v>
      </c>
      <c r="M103" s="4"/>
      <c r="N103" s="4"/>
      <c r="O103" s="4">
        <v>238.69</v>
      </c>
      <c r="P103" s="4">
        <v>1144.08</v>
      </c>
      <c r="Q103" s="4">
        <v>6427.19</v>
      </c>
    </row>
    <row r="104" spans="1:17" ht="15.75" customHeight="1" x14ac:dyDescent="0.25">
      <c r="A104" s="10" t="s">
        <v>93</v>
      </c>
      <c r="B104" s="2" t="s">
        <v>17</v>
      </c>
      <c r="C104" s="3">
        <v>1</v>
      </c>
      <c r="D104" s="3" t="s">
        <v>21</v>
      </c>
      <c r="E104" s="4">
        <v>9688.3799999999992</v>
      </c>
      <c r="F104" s="4"/>
      <c r="G104" s="4"/>
      <c r="H104" s="4">
        <f t="shared" si="30"/>
        <v>0</v>
      </c>
      <c r="I104" s="4">
        <v>12747.87</v>
      </c>
      <c r="J104" s="4">
        <f t="shared" si="31"/>
        <v>12747.87</v>
      </c>
      <c r="K104" s="4">
        <v>1152.81</v>
      </c>
      <c r="L104" s="4">
        <v>2096.69</v>
      </c>
      <c r="M104" s="4"/>
      <c r="N104" s="4"/>
      <c r="O104" s="4">
        <v>109.04</v>
      </c>
      <c r="P104" s="4">
        <v>358.01</v>
      </c>
      <c r="Q104" s="4">
        <f>+(E104/2)-O104-P104</f>
        <v>4377.1399999999994</v>
      </c>
    </row>
    <row r="105" spans="1:17" ht="15.75" customHeight="1" x14ac:dyDescent="0.25">
      <c r="A105" s="10" t="s">
        <v>94</v>
      </c>
      <c r="B105" s="2" t="s">
        <v>17</v>
      </c>
      <c r="C105" s="3">
        <v>2</v>
      </c>
      <c r="D105" s="3" t="s">
        <v>21</v>
      </c>
      <c r="E105" s="4">
        <v>9346.5400000000009</v>
      </c>
      <c r="F105" s="4"/>
      <c r="G105" s="4"/>
      <c r="H105" s="4">
        <f t="shared" si="30"/>
        <v>0</v>
      </c>
      <c r="I105" s="4">
        <f>+E105/30.4*40</f>
        <v>12298.078947368422</v>
      </c>
      <c r="J105" s="4">
        <f t="shared" si="31"/>
        <v>24596.157894736843</v>
      </c>
      <c r="K105" s="4">
        <v>2283.92</v>
      </c>
      <c r="L105" s="4">
        <v>1869.07</v>
      </c>
      <c r="M105" s="4"/>
      <c r="N105" s="4"/>
      <c r="O105" s="4">
        <v>109.04</v>
      </c>
      <c r="P105" s="4">
        <v>337.16</v>
      </c>
      <c r="Q105" s="4">
        <f>+(E105/2)-O105-P105</f>
        <v>4227.0700000000006</v>
      </c>
    </row>
    <row r="106" spans="1:17" ht="15.75" customHeight="1" x14ac:dyDescent="0.25">
      <c r="A106" s="10" t="s">
        <v>95</v>
      </c>
      <c r="B106" s="2" t="s">
        <v>17</v>
      </c>
      <c r="C106" s="3">
        <v>5</v>
      </c>
      <c r="D106" s="3" t="s">
        <v>21</v>
      </c>
      <c r="E106" s="4">
        <v>9346.5400000000009</v>
      </c>
      <c r="F106" s="4"/>
      <c r="G106" s="4"/>
      <c r="H106" s="4">
        <f t="shared" si="30"/>
        <v>0</v>
      </c>
      <c r="I106" s="4">
        <f>+E106/30.4*40</f>
        <v>12298.078947368422</v>
      </c>
      <c r="J106" s="4">
        <f t="shared" si="31"/>
        <v>61490.394736842107</v>
      </c>
      <c r="K106" s="14">
        <v>482.86</v>
      </c>
      <c r="L106" s="4">
        <v>2022.71</v>
      </c>
      <c r="M106" s="4"/>
      <c r="N106" s="4"/>
      <c r="O106" s="4">
        <v>109.04</v>
      </c>
      <c r="P106" s="4">
        <v>337.16</v>
      </c>
      <c r="Q106" s="4">
        <f>+(E106/2)-O106-P106</f>
        <v>4227.0700000000006</v>
      </c>
    </row>
    <row r="107" spans="1:17" ht="15.75" customHeight="1" x14ac:dyDescent="0.25">
      <c r="A107" s="10" t="s">
        <v>96</v>
      </c>
      <c r="B107" s="2" t="s">
        <v>17</v>
      </c>
      <c r="C107" s="3">
        <v>1</v>
      </c>
      <c r="D107" s="3" t="s">
        <v>21</v>
      </c>
      <c r="E107" s="4">
        <v>11000</v>
      </c>
      <c r="F107" s="4"/>
      <c r="G107" s="4"/>
      <c r="H107" s="4">
        <f t="shared" si="30"/>
        <v>0</v>
      </c>
      <c r="I107" s="4">
        <v>14473.68</v>
      </c>
      <c r="J107" s="4">
        <f t="shared" si="31"/>
        <v>14473.68</v>
      </c>
      <c r="K107" s="4">
        <v>2268.52</v>
      </c>
      <c r="L107" s="4">
        <v>2380.4</v>
      </c>
      <c r="M107" s="4"/>
      <c r="N107" s="4"/>
      <c r="O107" s="4">
        <v>313.02</v>
      </c>
      <c r="P107" s="4">
        <v>884.96</v>
      </c>
      <c r="Q107" s="4">
        <v>4901.01</v>
      </c>
    </row>
    <row r="109" spans="1:17" ht="15" customHeight="1" x14ac:dyDescent="0.25">
      <c r="E109" s="8"/>
    </row>
  </sheetData>
  <autoFilter ref="A1:Q107"/>
  <mergeCells count="1">
    <mergeCell ref="A91:Q91"/>
  </mergeCells>
  <pageMargins left="0.23622047244094491" right="0.23622047244094491" top="0.39370078740157483" bottom="0.39370078740157483" header="0.31496062992125984" footer="0.31496062992125984"/>
  <pageSetup paperSize="30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2025-12-23T20:04:41Z</cp:lastPrinted>
  <dcterms:created xsi:type="dcterms:W3CDTF">2025-01-31T18:54:03Z</dcterms:created>
  <dcterms:modified xsi:type="dcterms:W3CDTF">2026-02-03T16:13:10Z</dcterms:modified>
</cp:coreProperties>
</file>